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<sst xmlns="http://schemas.openxmlformats.org/spreadsheetml/2006/main" count="88" uniqueCount="85">
  <si>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</si>
  <si>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</si>
  <si>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</si>
  <si>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</si>
  <si>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</si>
  <si>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</si>
  <si>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</si>
  <si>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</si>
  <si>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</si>
  <si>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</si>
  <si>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</si>
  <si>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</si>
  <si>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</si>
  <si>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</si>
  <si>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</si>
  <si>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</si>
  <si>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</si>
  <si>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</si>
  <si>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</si>
  <si>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</si>
  <si>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</si>
  <si>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</si>
  <si>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</si>
  <si>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</si>
  <si>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</si>
  <si>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</si>
  <si>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</si>
  <si>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</si>
  <si>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</si>
  <si>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</si>
  <si>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</si>
  <si>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</si>
  <si>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</si>
  <si>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</si>
  <si>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</si>
  <si>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</si>
  <si>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</si>
  <si>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</si>
  <si>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</si>
  <si>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</si>
  <si>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</si>
  <si>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</si>
  <si>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</si>
  <si>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</si>
  <si>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</si>
  <si>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</si>
  <si>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</si>
  <si>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</si>
  <si>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</si>
  <si>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</si>
  <si>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</si>
  <si>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</si>
  <si>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</si>
  <si>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</si>
  <si>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</si>
  <si>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</si>
  <si>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</si>
  <si>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</si>
  <si>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</si>
  <si>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</si>
  <si>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</si>
  <si>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</si>
  <si>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</si>
  <si>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</si>
  <si>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</si>
  <si>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</si>
  <si>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</si>
  <si>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</si>
  <si>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</si>
  <si>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</si>
  <si>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</si>
  <si>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</si>
  <si>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</si>
  <si>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</si>
  <si>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</si>
  <si>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</si>
  <si>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</si>
  <si>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</si>
  <si>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</si>
  <si>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</si>
  <si>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</si>
  <si>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</si>
  <si>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</si>
  <si>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</si>
  <si>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29/11/22 - VENCIMENTO 06/12/22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</si>
</sst>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392789</v>
      </c>
      <c r="C7" s="9">
        <f t="shared" si="0"/>
        <v>277043</v>
      </c>
      <c r="D7" s="9">
        <f t="shared" si="0"/>
        <v>277722</v>
      </c>
      <c r="E7" s="9">
        <f t="shared" si="0"/>
        <v>69219</v>
      </c>
      <c r="F7" s="9">
        <f t="shared" si="0"/>
        <v>231679</v>
      </c>
      <c r="G7" s="9">
        <f t="shared" si="0"/>
        <v>374498</v>
      </c>
      <c r="H7" s="9">
        <f t="shared" si="0"/>
        <v>43996</v>
      </c>
      <c r="I7" s="9">
        <f t="shared" si="0"/>
        <v>295641</v>
      </c>
      <c r="J7" s="9">
        <f t="shared" si="0"/>
        <v>226613</v>
      </c>
      <c r="K7" s="9">
        <f t="shared" si="0"/>
        <v>357513</v>
      </c>
      <c r="L7" s="9">
        <f t="shared" si="0"/>
        <v>272215</v>
      </c>
      <c r="M7" s="9">
        <f t="shared" si="0"/>
        <v>133986</v>
      </c>
      <c r="N7" s="9">
        <f t="shared" si="0"/>
        <v>85749</v>
      </c>
      <c r="O7" s="9">
        <f t="shared" si="0"/>
        <v>3038663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12300</v>
      </c>
      <c r="C8" s="11">
        <f t="shared" si="1"/>
        <v>13201</v>
      </c>
      <c r="D8" s="11">
        <f t="shared" si="1"/>
        <v>10095</v>
      </c>
      <c r="E8" s="11">
        <f t="shared" si="1"/>
        <v>2293</v>
      </c>
      <c r="F8" s="11">
        <f t="shared" si="1"/>
        <v>7564</v>
      </c>
      <c r="G8" s="11">
        <f t="shared" si="1"/>
        <v>10789</v>
      </c>
      <c r="H8" s="11">
        <f t="shared" si="1"/>
        <v>2086</v>
      </c>
      <c r="I8" s="11">
        <f t="shared" si="1"/>
        <v>15725</v>
      </c>
      <c r="J8" s="11">
        <f t="shared" si="1"/>
        <v>9829</v>
      </c>
      <c r="K8" s="11">
        <f t="shared" si="1"/>
        <v>8219</v>
      </c>
      <c r="L8" s="11">
        <f t="shared" si="1"/>
        <v>6507</v>
      </c>
      <c r="M8" s="11">
        <f t="shared" si="1"/>
        <v>5244</v>
      </c>
      <c r="N8" s="11">
        <f t="shared" si="1"/>
        <v>4222</v>
      </c>
      <c r="O8" s="11">
        <f t="shared" si="1"/>
        <v>108074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12300</v>
      </c>
      <c r="C9" s="11">
        <v>13201</v>
      </c>
      <c r="D9" s="11">
        <v>10095</v>
      </c>
      <c r="E9" s="11">
        <v>2293</v>
      </c>
      <c r="F9" s="11">
        <v>7564</v>
      </c>
      <c r="G9" s="11">
        <v>10789</v>
      </c>
      <c r="H9" s="11">
        <v>2086</v>
      </c>
      <c r="I9" s="11">
        <v>15722</v>
      </c>
      <c r="J9" s="11">
        <v>9829</v>
      </c>
      <c r="K9" s="11">
        <v>8204</v>
      </c>
      <c r="L9" s="11">
        <v>6507</v>
      </c>
      <c r="M9" s="11">
        <v>5242</v>
      </c>
      <c r="N9" s="11">
        <v>4207</v>
      </c>
      <c r="O9" s="11">
        <f>SUM(B9:N9)</f>
        <v>108039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15</v>
      </c>
      <c r="L10" s="13">
        <v>0</v>
      </c>
      <c r="M10" s="13">
        <v>2</v>
      </c>
      <c r="N10" s="13">
        <v>15</v>
      </c>
      <c r="O10" s="11">
        <f>SUM(B10:N10)</f>
        <v>35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73</v>
      </c>
      <c r="B11" s="13">
        <v>380489</v>
      </c>
      <c r="C11" s="13">
        <v>263842</v>
      </c>
      <c r="D11" s="13">
        <v>267627</v>
      </c>
      <c r="E11" s="13">
        <v>66926</v>
      </c>
      <c r="F11" s="13">
        <v>224115</v>
      </c>
      <c r="G11" s="13">
        <v>363709</v>
      </c>
      <c r="H11" s="13">
        <v>41910</v>
      </c>
      <c r="I11" s="13">
        <v>279916</v>
      </c>
      <c r="J11" s="13">
        <v>216784</v>
      </c>
      <c r="K11" s="13">
        <v>349294</v>
      </c>
      <c r="L11" s="13">
        <v>265708</v>
      </c>
      <c r="M11" s="13">
        <v>128742</v>
      </c>
      <c r="N11" s="13">
        <v>81527</v>
      </c>
      <c r="O11" s="11">
        <f>SUM(B11:N11)</f>
        <v>2930589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77</v>
      </c>
      <c r="B12" s="13">
        <v>25237</v>
      </c>
      <c r="C12" s="13">
        <v>22819</v>
      </c>
      <c r="D12" s="13">
        <v>18816</v>
      </c>
      <c r="E12" s="13">
        <v>6509</v>
      </c>
      <c r="F12" s="13">
        <v>19335</v>
      </c>
      <c r="G12" s="13">
        <v>33620</v>
      </c>
      <c r="H12" s="13">
        <v>4122</v>
      </c>
      <c r="I12" s="13">
        <v>25145</v>
      </c>
      <c r="J12" s="13">
        <v>17162</v>
      </c>
      <c r="K12" s="13">
        <v>21819</v>
      </c>
      <c r="L12" s="13">
        <v>16740</v>
      </c>
      <c r="M12" s="13">
        <v>6287</v>
      </c>
      <c r="N12" s="13">
        <v>3333</v>
      </c>
      <c r="O12" s="11">
        <f>SUM(B12:N12)</f>
        <v>220944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78</v>
      </c>
      <c r="B13" s="15">
        <f aca="true" t="shared" si="2" ref="B13:N13">B11-B12</f>
        <v>355252</v>
      </c>
      <c r="C13" s="15">
        <f t="shared" si="2"/>
        <v>241023</v>
      </c>
      <c r="D13" s="15">
        <f t="shared" si="2"/>
        <v>248811</v>
      </c>
      <c r="E13" s="15">
        <f t="shared" si="2"/>
        <v>60417</v>
      </c>
      <c r="F13" s="15">
        <f t="shared" si="2"/>
        <v>204780</v>
      </c>
      <c r="G13" s="15">
        <f t="shared" si="2"/>
        <v>330089</v>
      </c>
      <c r="H13" s="15">
        <f t="shared" si="2"/>
        <v>37788</v>
      </c>
      <c r="I13" s="15">
        <f t="shared" si="2"/>
        <v>254771</v>
      </c>
      <c r="J13" s="15">
        <f t="shared" si="2"/>
        <v>199622</v>
      </c>
      <c r="K13" s="15">
        <f t="shared" si="2"/>
        <v>327475</v>
      </c>
      <c r="L13" s="15">
        <f t="shared" si="2"/>
        <v>248968</v>
      </c>
      <c r="M13" s="15">
        <f t="shared" si="2"/>
        <v>122455</v>
      </c>
      <c r="N13" s="15">
        <f t="shared" si="2"/>
        <v>78194</v>
      </c>
      <c r="O13" s="11">
        <f>SUM(B13:N13)</f>
        <v>2709645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32</v>
      </c>
      <c r="B18" s="19">
        <v>1.195731612192134</v>
      </c>
      <c r="C18" s="19">
        <v>1.229967950566453</v>
      </c>
      <c r="D18" s="19">
        <v>1.231509309470516</v>
      </c>
      <c r="E18" s="19">
        <v>0.87829964121004</v>
      </c>
      <c r="F18" s="19">
        <v>1.337057853902839</v>
      </c>
      <c r="G18" s="19">
        <v>1.426160806442865</v>
      </c>
      <c r="H18" s="19">
        <v>1.61923709692895</v>
      </c>
      <c r="I18" s="19">
        <v>1.195728506350273</v>
      </c>
      <c r="J18" s="19">
        <v>1.31473157723533</v>
      </c>
      <c r="K18" s="19">
        <v>1.131737097492276</v>
      </c>
      <c r="L18" s="19">
        <v>1.206847803433744</v>
      </c>
      <c r="M18" s="19">
        <v>1.206654463446955</v>
      </c>
      <c r="N18" s="19">
        <v>1.081208919508416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68</v>
      </c>
      <c r="B20" s="24">
        <f aca="true" t="shared" si="3" ref="B20:N20">SUM(B21:B29)</f>
        <v>1515836.77</v>
      </c>
      <c r="C20" s="24">
        <f t="shared" si="3"/>
        <v>1111685.54</v>
      </c>
      <c r="D20" s="24">
        <f t="shared" si="3"/>
        <v>971805.6</v>
      </c>
      <c r="E20" s="24">
        <f t="shared" si="3"/>
        <v>300404.2</v>
      </c>
      <c r="F20" s="24">
        <f t="shared" si="3"/>
        <v>1012783.72</v>
      </c>
      <c r="G20" s="24">
        <f t="shared" si="3"/>
        <v>1458950.0899999999</v>
      </c>
      <c r="H20" s="24">
        <f t="shared" si="3"/>
        <v>257864.22</v>
      </c>
      <c r="I20" s="24">
        <f t="shared" si="3"/>
        <v>1155349.8800000004</v>
      </c>
      <c r="J20" s="24">
        <f t="shared" si="3"/>
        <v>967705.88</v>
      </c>
      <c r="K20" s="24">
        <f t="shared" si="3"/>
        <v>1264923.14</v>
      </c>
      <c r="L20" s="24">
        <f t="shared" si="3"/>
        <v>1174959.8699999999</v>
      </c>
      <c r="M20" s="24">
        <f t="shared" si="3"/>
        <v>668327.8200000001</v>
      </c>
      <c r="N20" s="24">
        <f t="shared" si="3"/>
        <v>342488.13</v>
      </c>
      <c r="O20" s="24">
        <f>O21+O22+O23+O24+O25+O26+O27+O28+O29</f>
        <v>12203084.860000003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33</v>
      </c>
      <c r="B21" s="28">
        <f aca="true" t="shared" si="4" ref="B21:N21">ROUND(B15*B7,2)</f>
        <v>1153385.62</v>
      </c>
      <c r="C21" s="28">
        <f t="shared" si="4"/>
        <v>840409.94</v>
      </c>
      <c r="D21" s="28">
        <f t="shared" si="4"/>
        <v>738851.61</v>
      </c>
      <c r="E21" s="28">
        <f t="shared" si="4"/>
        <v>314593.43</v>
      </c>
      <c r="F21" s="28">
        <f t="shared" si="4"/>
        <v>714405.36</v>
      </c>
      <c r="G21" s="28">
        <f t="shared" si="4"/>
        <v>950176.33</v>
      </c>
      <c r="H21" s="28">
        <f t="shared" si="4"/>
        <v>149872.37</v>
      </c>
      <c r="I21" s="28">
        <f t="shared" si="4"/>
        <v>890500.26</v>
      </c>
      <c r="J21" s="28">
        <f t="shared" si="4"/>
        <v>686546.74</v>
      </c>
      <c r="K21" s="28">
        <f t="shared" si="4"/>
        <v>1023809.98</v>
      </c>
      <c r="L21" s="28">
        <f t="shared" si="4"/>
        <v>887611.45</v>
      </c>
      <c r="M21" s="28">
        <f t="shared" si="4"/>
        <v>504135.72</v>
      </c>
      <c r="N21" s="28">
        <f t="shared" si="4"/>
        <v>291435.13</v>
      </c>
      <c r="O21" s="28">
        <f aca="true" t="shared" si="5" ref="O21:O29">SUM(B21:N21)</f>
        <v>9145733.940000001</v>
      </c>
    </row>
    <row r="22" spans="1:23" ht="18.75" customHeight="1">
      <c r="A22" s="26" t="s">
        <v>34</v>
      </c>
      <c r="B22" s="28">
        <f>IF(B18&lt;&gt;0,ROUND((B18-1)*B21,2),0)</f>
        <v>225754.03</v>
      </c>
      <c r="C22" s="28">
        <f aca="true" t="shared" si="6" ref="C22:N22">IF(C18&lt;&gt;0,ROUND((C18-1)*C21,2),0)</f>
        <v>193267.35</v>
      </c>
      <c r="D22" s="28">
        <f t="shared" si="6"/>
        <v>171051.03</v>
      </c>
      <c r="E22" s="28">
        <f t="shared" si="6"/>
        <v>-38286.13</v>
      </c>
      <c r="F22" s="28">
        <f t="shared" si="6"/>
        <v>240795.94</v>
      </c>
      <c r="G22" s="28">
        <f t="shared" si="6"/>
        <v>404927.91</v>
      </c>
      <c r="H22" s="28">
        <f t="shared" si="6"/>
        <v>92806.53</v>
      </c>
      <c r="I22" s="28">
        <f t="shared" si="6"/>
        <v>174296.29</v>
      </c>
      <c r="J22" s="28">
        <f t="shared" si="6"/>
        <v>216077.94</v>
      </c>
      <c r="K22" s="28">
        <f t="shared" si="6"/>
        <v>134873.76</v>
      </c>
      <c r="L22" s="28">
        <f t="shared" si="6"/>
        <v>183600.48</v>
      </c>
      <c r="M22" s="28">
        <f t="shared" si="6"/>
        <v>104181.9</v>
      </c>
      <c r="N22" s="28">
        <f t="shared" si="6"/>
        <v>23667.13</v>
      </c>
      <c r="O22" s="28">
        <f t="shared" si="5"/>
        <v>2127014.1599999997</v>
      </c>
      <c r="W22" s="51"/>
    </row>
    <row r="23" spans="1:15" ht="18.75" customHeight="1">
      <c r="A23" s="26" t="s">
        <v>35</v>
      </c>
      <c r="B23" s="28">
        <v>70837.58</v>
      </c>
      <c r="C23" s="28">
        <v>48593.17</v>
      </c>
      <c r="D23" s="28">
        <v>31608.11</v>
      </c>
      <c r="E23" s="28">
        <v>12889.96</v>
      </c>
      <c r="F23" s="28">
        <v>37279.68</v>
      </c>
      <c r="G23" s="28">
        <v>57893.92</v>
      </c>
      <c r="H23" s="28">
        <v>6637.29</v>
      </c>
      <c r="I23" s="28">
        <v>45147.26</v>
      </c>
      <c r="J23" s="28">
        <v>41577.93</v>
      </c>
      <c r="K23" s="28">
        <v>61343.04</v>
      </c>
      <c r="L23" s="28">
        <v>59134</v>
      </c>
      <c r="M23" s="28">
        <v>28194.24</v>
      </c>
      <c r="N23" s="28">
        <v>16545.24</v>
      </c>
      <c r="O23" s="28">
        <f t="shared" si="5"/>
        <v>517681.4199999999</v>
      </c>
    </row>
    <row r="24" spans="1:15" ht="18.75" customHeight="1">
      <c r="A24" s="26" t="s">
        <v>36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1787.07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26806.05</v>
      </c>
    </row>
    <row r="25" spans="1:15" ht="18.75" customHeight="1">
      <c r="A25" s="26" t="s">
        <v>37</v>
      </c>
      <c r="B25" s="28">
        <v>0</v>
      </c>
      <c r="C25" s="28">
        <v>0</v>
      </c>
      <c r="D25" s="28">
        <v>-4249.04</v>
      </c>
      <c r="E25" s="28">
        <v>0</v>
      </c>
      <c r="F25" s="28">
        <v>-10591.66</v>
      </c>
      <c r="G25" s="28">
        <v>0</v>
      </c>
      <c r="H25" s="28">
        <v>-2174.31</v>
      </c>
      <c r="I25" s="28">
        <v>0</v>
      </c>
      <c r="J25" s="28">
        <v>-6407.91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-23422.920000000002</v>
      </c>
    </row>
    <row r="26" spans="1:26" ht="18.75" customHeight="1">
      <c r="A26" s="26" t="s">
        <v>69</v>
      </c>
      <c r="B26" s="28">
        <v>1136.05</v>
      </c>
      <c r="C26" s="28">
        <v>848</v>
      </c>
      <c r="D26" s="28">
        <v>734.93</v>
      </c>
      <c r="E26" s="28">
        <v>226.13</v>
      </c>
      <c r="F26" s="28">
        <v>767.23</v>
      </c>
      <c r="G26" s="28">
        <v>1106.43</v>
      </c>
      <c r="H26" s="28">
        <v>193.83</v>
      </c>
      <c r="I26" s="28">
        <v>869.53</v>
      </c>
      <c r="J26" s="28">
        <v>734.93</v>
      </c>
      <c r="K26" s="28">
        <v>955.68</v>
      </c>
      <c r="L26" s="28">
        <v>885.68</v>
      </c>
      <c r="M26" s="28">
        <v>498.03</v>
      </c>
      <c r="N26" s="28">
        <v>261.14</v>
      </c>
      <c r="O26" s="28">
        <f t="shared" si="5"/>
        <v>9217.59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28">
        <v>986.46</v>
      </c>
      <c r="C27" s="28">
        <v>734.49</v>
      </c>
      <c r="D27" s="28">
        <v>644.18</v>
      </c>
      <c r="E27" s="28">
        <v>196.77</v>
      </c>
      <c r="F27" s="28">
        <v>648.24</v>
      </c>
      <c r="G27" s="28">
        <v>873.27</v>
      </c>
      <c r="H27" s="28">
        <v>161.72</v>
      </c>
      <c r="I27" s="28">
        <v>683.29</v>
      </c>
      <c r="J27" s="28">
        <v>644.18</v>
      </c>
      <c r="K27" s="28">
        <v>839.64</v>
      </c>
      <c r="L27" s="28">
        <v>745.26</v>
      </c>
      <c r="M27" s="28">
        <v>421.81</v>
      </c>
      <c r="N27" s="28">
        <v>221.02</v>
      </c>
      <c r="O27" s="28">
        <f t="shared" si="5"/>
        <v>7800.330000000002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71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72</v>
      </c>
      <c r="B29" s="28">
        <v>59702.71</v>
      </c>
      <c r="C29" s="28">
        <v>23915.83</v>
      </c>
      <c r="D29" s="28">
        <v>31077.21</v>
      </c>
      <c r="E29" s="28">
        <v>8905.18</v>
      </c>
      <c r="F29" s="28">
        <v>27389.47</v>
      </c>
      <c r="G29" s="28">
        <v>41777.78</v>
      </c>
      <c r="H29" s="28">
        <v>8504.28</v>
      </c>
      <c r="I29" s="28">
        <v>41749.33</v>
      </c>
      <c r="J29" s="28">
        <v>26440.1</v>
      </c>
      <c r="K29" s="28">
        <v>40927.97</v>
      </c>
      <c r="L29" s="28">
        <v>40848.28</v>
      </c>
      <c r="M29" s="28">
        <v>28912.28</v>
      </c>
      <c r="N29" s="28">
        <v>8468.3</v>
      </c>
      <c r="O29" s="28">
        <f t="shared" si="5"/>
        <v>388618.72000000003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38</v>
      </c>
      <c r="B31" s="28">
        <f>+B32+B34+B47+B48+B49+B54-B55</f>
        <v>-60437.13</v>
      </c>
      <c r="C31" s="28">
        <f aca="true" t="shared" si="7" ref="C31:O31">+C32+C34+C47+C48+C49+C54-C55</f>
        <v>-62799.79</v>
      </c>
      <c r="D31" s="28">
        <f t="shared" si="7"/>
        <v>-48504.67</v>
      </c>
      <c r="E31" s="28">
        <f t="shared" si="7"/>
        <v>-11346.640000000001</v>
      </c>
      <c r="F31" s="28">
        <f t="shared" si="7"/>
        <v>-37547.909999999996</v>
      </c>
      <c r="G31" s="28">
        <f t="shared" si="7"/>
        <v>-53624.06</v>
      </c>
      <c r="H31" s="28">
        <f t="shared" si="7"/>
        <v>-10256.199999999999</v>
      </c>
      <c r="I31" s="28">
        <f t="shared" si="7"/>
        <v>-74011.95</v>
      </c>
      <c r="J31" s="28">
        <f t="shared" si="7"/>
        <v>-47334.27</v>
      </c>
      <c r="K31" s="28">
        <f t="shared" si="7"/>
        <v>-41411.77</v>
      </c>
      <c r="L31" s="28">
        <f t="shared" si="7"/>
        <v>-33555.76</v>
      </c>
      <c r="M31" s="28">
        <f t="shared" si="7"/>
        <v>-25834.16</v>
      </c>
      <c r="N31" s="28">
        <f t="shared" si="7"/>
        <v>-19962.84</v>
      </c>
      <c r="O31" s="28">
        <f t="shared" si="7"/>
        <v>-526627.1499999999</v>
      </c>
    </row>
    <row r="32" spans="1:15" ht="18.75" customHeight="1">
      <c r="A32" s="26" t="s">
        <v>39</v>
      </c>
      <c r="B32" s="29">
        <f>+B33</f>
        <v>-54120</v>
      </c>
      <c r="C32" s="29">
        <f>+C33</f>
        <v>-58084.4</v>
      </c>
      <c r="D32" s="29">
        <f aca="true" t="shared" si="8" ref="D32:O32">+D33</f>
        <v>-44418</v>
      </c>
      <c r="E32" s="29">
        <f t="shared" si="8"/>
        <v>-10089.2</v>
      </c>
      <c r="F32" s="29">
        <f t="shared" si="8"/>
        <v>-33281.6</v>
      </c>
      <c r="G32" s="29">
        <f t="shared" si="8"/>
        <v>-47471.6</v>
      </c>
      <c r="H32" s="29">
        <f t="shared" si="8"/>
        <v>-9178.4</v>
      </c>
      <c r="I32" s="29">
        <f t="shared" si="8"/>
        <v>-69176.8</v>
      </c>
      <c r="J32" s="29">
        <f t="shared" si="8"/>
        <v>-43247.6</v>
      </c>
      <c r="K32" s="29">
        <f t="shared" si="8"/>
        <v>-36097.6</v>
      </c>
      <c r="L32" s="29">
        <f t="shared" si="8"/>
        <v>-28630.8</v>
      </c>
      <c r="M32" s="29">
        <f t="shared" si="8"/>
        <v>-23064.8</v>
      </c>
      <c r="N32" s="29">
        <f t="shared" si="8"/>
        <v>-18510.8</v>
      </c>
      <c r="O32" s="29">
        <f t="shared" si="8"/>
        <v>-475371.5999999999</v>
      </c>
    </row>
    <row r="33" spans="1:26" ht="18.75" customHeight="1">
      <c r="A33" s="27" t="s">
        <v>40</v>
      </c>
      <c r="B33" s="16">
        <f>ROUND((-B9)*$G$3,2)</f>
        <v>-54120</v>
      </c>
      <c r="C33" s="16">
        <f aca="true" t="shared" si="9" ref="C33:N33">ROUND((-C9)*$G$3,2)</f>
        <v>-58084.4</v>
      </c>
      <c r="D33" s="16">
        <f t="shared" si="9"/>
        <v>-44418</v>
      </c>
      <c r="E33" s="16">
        <f t="shared" si="9"/>
        <v>-10089.2</v>
      </c>
      <c r="F33" s="16">
        <f t="shared" si="9"/>
        <v>-33281.6</v>
      </c>
      <c r="G33" s="16">
        <f t="shared" si="9"/>
        <v>-47471.6</v>
      </c>
      <c r="H33" s="16">
        <f t="shared" si="9"/>
        <v>-9178.4</v>
      </c>
      <c r="I33" s="16">
        <f t="shared" si="9"/>
        <v>-69176.8</v>
      </c>
      <c r="J33" s="16">
        <f t="shared" si="9"/>
        <v>-43247.6</v>
      </c>
      <c r="K33" s="16">
        <f t="shared" si="9"/>
        <v>-36097.6</v>
      </c>
      <c r="L33" s="16">
        <f t="shared" si="9"/>
        <v>-28630.8</v>
      </c>
      <c r="M33" s="16">
        <f t="shared" si="9"/>
        <v>-23064.8</v>
      </c>
      <c r="N33" s="16">
        <f t="shared" si="9"/>
        <v>-18510.8</v>
      </c>
      <c r="O33" s="30">
        <f aca="true" t="shared" si="10" ref="O33:O55">SUM(B33:N33)</f>
        <v>-475371.5999999999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41</v>
      </c>
      <c r="B34" s="29">
        <f>SUM(B35:B45)</f>
        <v>-6317.13</v>
      </c>
      <c r="C34" s="29">
        <f aca="true" t="shared" si="11" ref="C34:O34">SUM(C35:C45)</f>
        <v>-4715.39</v>
      </c>
      <c r="D34" s="29">
        <f t="shared" si="11"/>
        <v>-4086.67</v>
      </c>
      <c r="E34" s="29">
        <f t="shared" si="11"/>
        <v>-1257.44</v>
      </c>
      <c r="F34" s="29">
        <f t="shared" si="11"/>
        <v>-4266.31</v>
      </c>
      <c r="G34" s="29">
        <f t="shared" si="11"/>
        <v>-6152.46</v>
      </c>
      <c r="H34" s="29">
        <f t="shared" si="11"/>
        <v>-1077.8</v>
      </c>
      <c r="I34" s="29">
        <f t="shared" si="11"/>
        <v>-4835.15</v>
      </c>
      <c r="J34" s="29">
        <f t="shared" si="11"/>
        <v>-4086.67</v>
      </c>
      <c r="K34" s="29">
        <f t="shared" si="11"/>
        <v>-5314.17</v>
      </c>
      <c r="L34" s="29">
        <f t="shared" si="11"/>
        <v>-4924.96</v>
      </c>
      <c r="M34" s="29">
        <f t="shared" si="11"/>
        <v>-2769.36</v>
      </c>
      <c r="N34" s="29">
        <f t="shared" si="11"/>
        <v>-1452.04</v>
      </c>
      <c r="O34" s="29">
        <f t="shared" si="11"/>
        <v>-51255.549999999996</v>
      </c>
    </row>
    <row r="35" spans="1:26" ht="18.75" customHeight="1">
      <c r="A35" s="27" t="s">
        <v>42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46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48</v>
      </c>
      <c r="B43" s="31">
        <v>-6317.13</v>
      </c>
      <c r="C43" s="31">
        <v>-4715.39</v>
      </c>
      <c r="D43" s="31">
        <v>-4086.67</v>
      </c>
      <c r="E43" s="31">
        <v>-1257.44</v>
      </c>
      <c r="F43" s="31">
        <v>-4266.31</v>
      </c>
      <c r="G43" s="31">
        <v>-6152.46</v>
      </c>
      <c r="H43" s="31">
        <v>-1077.8</v>
      </c>
      <c r="I43" s="31">
        <v>-4835.15</v>
      </c>
      <c r="J43" s="31">
        <v>-4086.67</v>
      </c>
      <c r="K43" s="31">
        <v>-5314.17</v>
      </c>
      <c r="L43" s="31">
        <v>-4924.96</v>
      </c>
      <c r="M43" s="31">
        <v>-2769.36</v>
      </c>
      <c r="N43" s="31">
        <v>-1452.04</v>
      </c>
      <c r="O43" s="31">
        <f>SUM(B43:N43)</f>
        <v>-51255.549999999996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74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75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76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79</v>
      </c>
      <c r="B50" s="33">
        <v>-93558.61</v>
      </c>
      <c r="C50" s="33">
        <v>-89596.52</v>
      </c>
      <c r="D50" s="33">
        <v>-63735.44</v>
      </c>
      <c r="E50" s="33">
        <v>-27411.35</v>
      </c>
      <c r="F50" s="33">
        <v>-82237.56</v>
      </c>
      <c r="G50" s="33">
        <v>-127224.8</v>
      </c>
      <c r="H50" s="33">
        <v>-23362.67</v>
      </c>
      <c r="I50" s="33">
        <v>-94713.67</v>
      </c>
      <c r="J50" s="33">
        <v>-71284.08</v>
      </c>
      <c r="K50" s="33">
        <v>-74699.53</v>
      </c>
      <c r="L50" s="33">
        <v>-69742.19</v>
      </c>
      <c r="M50" s="33">
        <v>-30003.45</v>
      </c>
      <c r="N50" s="33">
        <v>-12983.03</v>
      </c>
      <c r="O50" s="31">
        <f t="shared" si="10"/>
        <v>-860552.8999999999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80</v>
      </c>
      <c r="B51" s="33">
        <v>93558.61</v>
      </c>
      <c r="C51" s="33">
        <v>89596.52</v>
      </c>
      <c r="D51" s="33">
        <v>63735.44</v>
      </c>
      <c r="E51" s="33">
        <v>27411.35</v>
      </c>
      <c r="F51" s="33">
        <v>82237.56</v>
      </c>
      <c r="G51" s="33">
        <v>127224.8</v>
      </c>
      <c r="H51" s="33">
        <v>23362.67</v>
      </c>
      <c r="I51" s="33">
        <v>94713.67</v>
      </c>
      <c r="J51" s="33">
        <v>71284.08</v>
      </c>
      <c r="K51" s="33">
        <v>74699.53</v>
      </c>
      <c r="L51" s="33">
        <v>69742.19</v>
      </c>
      <c r="M51" s="33">
        <v>30003.45</v>
      </c>
      <c r="N51" s="33">
        <v>12983.03</v>
      </c>
      <c r="O51" s="31">
        <f t="shared" si="10"/>
        <v>860552.8999999999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51</v>
      </c>
      <c r="B53" s="34">
        <f>+B20+B31</f>
        <v>1455399.6400000001</v>
      </c>
      <c r="C53" s="34">
        <f aca="true" t="shared" si="13" ref="C53:N53">+C20+C31</f>
        <v>1048885.75</v>
      </c>
      <c r="D53" s="34">
        <f t="shared" si="13"/>
        <v>923300.9299999999</v>
      </c>
      <c r="E53" s="34">
        <f t="shared" si="13"/>
        <v>289057.56</v>
      </c>
      <c r="F53" s="34">
        <f t="shared" si="13"/>
        <v>975235.8099999999</v>
      </c>
      <c r="G53" s="34">
        <f t="shared" si="13"/>
        <v>1405326.0299999998</v>
      </c>
      <c r="H53" s="34">
        <f t="shared" si="13"/>
        <v>247608.02</v>
      </c>
      <c r="I53" s="34">
        <f t="shared" si="13"/>
        <v>1081337.9300000004</v>
      </c>
      <c r="J53" s="34">
        <f t="shared" si="13"/>
        <v>920371.61</v>
      </c>
      <c r="K53" s="34">
        <f t="shared" si="13"/>
        <v>1223511.3699999999</v>
      </c>
      <c r="L53" s="34">
        <f t="shared" si="13"/>
        <v>1141404.1099999999</v>
      </c>
      <c r="M53" s="34">
        <f t="shared" si="13"/>
        <v>642493.66</v>
      </c>
      <c r="N53" s="34">
        <f t="shared" si="13"/>
        <v>322525.29</v>
      </c>
      <c r="O53" s="34">
        <f>SUM(B53:N53)</f>
        <v>11676457.709999999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52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53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54</v>
      </c>
      <c r="B59" s="42">
        <f aca="true" t="shared" si="14" ref="B59:O59">SUM(B60:B70)</f>
        <v>1455399.64</v>
      </c>
      <c r="C59" s="42">
        <f t="shared" si="14"/>
        <v>1048885.75</v>
      </c>
      <c r="D59" s="42">
        <f t="shared" si="14"/>
        <v>923300.92</v>
      </c>
      <c r="E59" s="42">
        <f t="shared" si="14"/>
        <v>289057.56</v>
      </c>
      <c r="F59" s="42">
        <f t="shared" si="14"/>
        <v>975235.81</v>
      </c>
      <c r="G59" s="42">
        <f t="shared" si="14"/>
        <v>1405326.02</v>
      </c>
      <c r="H59" s="42">
        <f t="shared" si="14"/>
        <v>247608.03</v>
      </c>
      <c r="I59" s="42">
        <f t="shared" si="14"/>
        <v>1081337.92</v>
      </c>
      <c r="J59" s="42">
        <f t="shared" si="14"/>
        <v>920371.61</v>
      </c>
      <c r="K59" s="42">
        <f t="shared" si="14"/>
        <v>1223511.36</v>
      </c>
      <c r="L59" s="42">
        <f t="shared" si="14"/>
        <v>1141404.11</v>
      </c>
      <c r="M59" s="42">
        <f t="shared" si="14"/>
        <v>642493.66</v>
      </c>
      <c r="N59" s="42">
        <f t="shared" si="14"/>
        <v>322525.29</v>
      </c>
      <c r="O59" s="34">
        <f t="shared" si="14"/>
        <v>11676457.68</v>
      </c>
      <c r="Q59"/>
    </row>
    <row r="60" spans="1:18" ht="18.75" customHeight="1">
      <c r="A60" s="26" t="s">
        <v>55</v>
      </c>
      <c r="B60" s="42">
        <v>1197195.71</v>
      </c>
      <c r="C60" s="42">
        <v>761894.17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1959089.88</v>
      </c>
      <c r="P60"/>
      <c r="Q60"/>
      <c r="R60" s="41"/>
    </row>
    <row r="61" spans="1:16" ht="18.75" customHeight="1">
      <c r="A61" s="26" t="s">
        <v>56</v>
      </c>
      <c r="B61" s="42">
        <v>258203.93</v>
      </c>
      <c r="C61" s="42">
        <v>286991.58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545195.51</v>
      </c>
      <c r="P61"/>
    </row>
    <row r="62" spans="1:17" ht="18.75" customHeight="1">
      <c r="A62" s="26" t="s">
        <v>57</v>
      </c>
      <c r="B62" s="43">
        <v>0</v>
      </c>
      <c r="C62" s="43">
        <v>0</v>
      </c>
      <c r="D62" s="29">
        <v>923300.92</v>
      </c>
      <c r="E62" s="43">
        <v>0</v>
      </c>
      <c r="F62" s="43">
        <v>0</v>
      </c>
      <c r="G62" s="43">
        <v>0</v>
      </c>
      <c r="H62" s="42">
        <v>247608.03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1170908.95</v>
      </c>
      <c r="P62" s="52"/>
      <c r="Q62"/>
    </row>
    <row r="63" spans="1:18" ht="18.75" customHeight="1">
      <c r="A63" s="26" t="s">
        <v>58</v>
      </c>
      <c r="B63" s="43">
        <v>0</v>
      </c>
      <c r="C63" s="43">
        <v>0</v>
      </c>
      <c r="D63" s="43">
        <v>0</v>
      </c>
      <c r="E63" s="29">
        <v>289057.56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289057.56</v>
      </c>
      <c r="R63"/>
    </row>
    <row r="64" spans="1:19" ht="18.75" customHeight="1">
      <c r="A64" s="26" t="s">
        <v>59</v>
      </c>
      <c r="B64" s="43">
        <v>0</v>
      </c>
      <c r="C64" s="43">
        <v>0</v>
      </c>
      <c r="D64" s="43">
        <v>0</v>
      </c>
      <c r="E64" s="43">
        <v>0</v>
      </c>
      <c r="F64" s="29">
        <v>975235.81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975235.81</v>
      </c>
      <c r="S64"/>
    </row>
    <row r="65" spans="1:20" ht="18.75" customHeight="1">
      <c r="A65" s="26" t="s">
        <v>60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1405326.02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1405326.02</v>
      </c>
      <c r="T65"/>
    </row>
    <row r="66" spans="1:21" ht="18.75" customHeight="1">
      <c r="A66" s="26" t="s">
        <v>61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1081337.92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1081337.92</v>
      </c>
      <c r="U66"/>
    </row>
    <row r="67" spans="1:22" ht="18.75" customHeight="1">
      <c r="A67" s="26" t="s">
        <v>62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920371.61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920371.61</v>
      </c>
      <c r="V67"/>
    </row>
    <row r="68" spans="1:23" ht="18.75" customHeight="1">
      <c r="A68" s="26" t="s">
        <v>63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1223511.36</v>
      </c>
      <c r="L68" s="29">
        <v>1141404.11</v>
      </c>
      <c r="M68" s="43">
        <v>0</v>
      </c>
      <c r="N68" s="43">
        <v>0</v>
      </c>
      <c r="O68" s="34">
        <f t="shared" si="15"/>
        <v>2364915.47</v>
      </c>
      <c r="P68"/>
      <c r="W68"/>
    </row>
    <row r="69" spans="1:25" ht="18.75" customHeight="1">
      <c r="A69" s="26" t="s">
        <v>64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642493.66</v>
      </c>
      <c r="N69" s="43">
        <v>0</v>
      </c>
      <c r="O69" s="34">
        <f t="shared" si="15"/>
        <v>642493.66</v>
      </c>
      <c r="R69"/>
      <c r="Y69"/>
    </row>
    <row r="70" spans="1:26" ht="18.75" customHeight="1">
      <c r="A70" s="36" t="s">
        <v>65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322525.29</v>
      </c>
      <c r="O70" s="46">
        <f t="shared" si="15"/>
        <v>322525.29</v>
      </c>
      <c r="P70"/>
      <c r="S70"/>
      <c r="Z70"/>
    </row>
    <row r="71" spans="1:12" ht="21" customHeight="1">
      <c r="A71" s="47" t="s">
        <v>81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2023-01-16T20:10:04Z</dcterms:modified>
  <cp:category/>
  <cp:version/>
  <cp:contentType/>
  <cp:contentStatus/>
</cp:coreProperties>
</file>