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<sst xmlns="http://schemas.openxmlformats.org/spreadsheetml/2006/main" count="88" uniqueCount="85">
  <si>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</si>
  <si>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</si>
  <si>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</si>
  <si>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</si>
  <si>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</si>
  <si>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</si>
  <si>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</si>
  <si>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</si>
  <si>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</si>
  <si>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</si>
  <si>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</si>
  <si>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</si>
  <si>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</si>
  <si>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</si>
  <si>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</si>
  <si>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</si>
  <si>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</si>
  <si>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</si>
  <si>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</si>
  <si>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</si>
  <si>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</si>
  <si>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</si>
  <si>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</si>
  <si>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</si>
  <si>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</si>
  <si>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</si>
  <si>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</si>
  <si>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</si>
  <si>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</si>
  <si>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</si>
  <si>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</si>
  <si>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</si>
  <si>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</si>
  <si>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</si>
  <si>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</si>
  <si>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</si>
  <si>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</si>
  <si>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</si>
  <si>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</si>
  <si>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</si>
  <si>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</si>
  <si>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</si>
  <si>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</si>
  <si>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</si>
  <si>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</si>
  <si>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</si>
  <si>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</si>
  <si>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</si>
  <si>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</si>
  <si>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</si>
  <si>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</si>
  <si>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</si>
  <si>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</si>
  <si>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</si>
  <si>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</si>
  <si>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</si>
  <si>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</si>
  <si>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</si>
  <si>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</si>
  <si>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</si>
  <si>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</si>
  <si>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</si>
  <si>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</si>
  <si>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</si>
  <si>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</si>
  <si>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</si>
  <si>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</si>
  <si>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</si>
  <si>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</si>
  <si>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</si>
  <si>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</si>
  <si>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</si>
  <si>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</si>
  <si>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</si>
  <si>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</si>
  <si>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</si>
  <si>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</si>
  <si>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</si>
  <si>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</si>
  <si>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</si>
  <si>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</si>
  <si>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</si>
  <si>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</si>
  <si>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</si>
  <si>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28/11/22 - VENCIMENTO 05/12/22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</si>
</sst>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315651</v>
      </c>
      <c r="C7" s="9">
        <f t="shared" si="0"/>
        <v>220199</v>
      </c>
      <c r="D7" s="9">
        <f t="shared" si="0"/>
        <v>226288</v>
      </c>
      <c r="E7" s="9">
        <f t="shared" si="0"/>
        <v>55514</v>
      </c>
      <c r="F7" s="9">
        <f t="shared" si="0"/>
        <v>184750</v>
      </c>
      <c r="G7" s="9">
        <f t="shared" si="0"/>
        <v>295953</v>
      </c>
      <c r="H7" s="9">
        <f t="shared" si="0"/>
        <v>35399</v>
      </c>
      <c r="I7" s="9">
        <f t="shared" si="0"/>
        <v>176569</v>
      </c>
      <c r="J7" s="9">
        <f t="shared" si="0"/>
        <v>186300</v>
      </c>
      <c r="K7" s="9">
        <f t="shared" si="0"/>
        <v>296816</v>
      </c>
      <c r="L7" s="9">
        <f t="shared" si="0"/>
        <v>221213</v>
      </c>
      <c r="M7" s="9">
        <f t="shared" si="0"/>
        <v>109134</v>
      </c>
      <c r="N7" s="9">
        <f t="shared" si="0"/>
        <v>69739</v>
      </c>
      <c r="O7" s="9">
        <f t="shared" si="0"/>
        <v>2393525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10987</v>
      </c>
      <c r="C8" s="11">
        <f t="shared" si="1"/>
        <v>11195</v>
      </c>
      <c r="D8" s="11">
        <f t="shared" si="1"/>
        <v>8599</v>
      </c>
      <c r="E8" s="11">
        <f t="shared" si="1"/>
        <v>1840</v>
      </c>
      <c r="F8" s="11">
        <f t="shared" si="1"/>
        <v>6357</v>
      </c>
      <c r="G8" s="11">
        <f t="shared" si="1"/>
        <v>8990</v>
      </c>
      <c r="H8" s="11">
        <f t="shared" si="1"/>
        <v>1722</v>
      </c>
      <c r="I8" s="11">
        <f t="shared" si="1"/>
        <v>9879</v>
      </c>
      <c r="J8" s="11">
        <f t="shared" si="1"/>
        <v>8512</v>
      </c>
      <c r="K8" s="11">
        <f t="shared" si="1"/>
        <v>7366</v>
      </c>
      <c r="L8" s="11">
        <f t="shared" si="1"/>
        <v>5499</v>
      </c>
      <c r="M8" s="11">
        <f t="shared" si="1"/>
        <v>4372</v>
      </c>
      <c r="N8" s="11">
        <f t="shared" si="1"/>
        <v>3382</v>
      </c>
      <c r="O8" s="11">
        <f t="shared" si="1"/>
        <v>88700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10987</v>
      </c>
      <c r="C9" s="11">
        <v>11195</v>
      </c>
      <c r="D9" s="11">
        <v>8599</v>
      </c>
      <c r="E9" s="11">
        <v>1840</v>
      </c>
      <c r="F9" s="11">
        <v>6357</v>
      </c>
      <c r="G9" s="11">
        <v>8990</v>
      </c>
      <c r="H9" s="11">
        <v>1722</v>
      </c>
      <c r="I9" s="11">
        <v>9878</v>
      </c>
      <c r="J9" s="11">
        <v>8512</v>
      </c>
      <c r="K9" s="11">
        <v>7349</v>
      </c>
      <c r="L9" s="11">
        <v>5499</v>
      </c>
      <c r="M9" s="11">
        <v>4362</v>
      </c>
      <c r="N9" s="11">
        <v>3376</v>
      </c>
      <c r="O9" s="11">
        <f>SUM(B9:N9)</f>
        <v>88666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17</v>
      </c>
      <c r="L10" s="13">
        <v>0</v>
      </c>
      <c r="M10" s="13">
        <v>10</v>
      </c>
      <c r="N10" s="13">
        <v>6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304664</v>
      </c>
      <c r="C11" s="13">
        <v>209004</v>
      </c>
      <c r="D11" s="13">
        <v>217689</v>
      </c>
      <c r="E11" s="13">
        <v>53674</v>
      </c>
      <c r="F11" s="13">
        <v>178393</v>
      </c>
      <c r="G11" s="13">
        <v>286963</v>
      </c>
      <c r="H11" s="13">
        <v>33677</v>
      </c>
      <c r="I11" s="13">
        <v>166690</v>
      </c>
      <c r="J11" s="13">
        <v>177788</v>
      </c>
      <c r="K11" s="13">
        <v>289450</v>
      </c>
      <c r="L11" s="13">
        <v>215714</v>
      </c>
      <c r="M11" s="13">
        <v>104762</v>
      </c>
      <c r="N11" s="13">
        <v>66357</v>
      </c>
      <c r="O11" s="11">
        <f>SUM(B11:N11)</f>
        <v>2304825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18658</v>
      </c>
      <c r="C12" s="13">
        <v>16135</v>
      </c>
      <c r="D12" s="13">
        <v>13908</v>
      </c>
      <c r="E12" s="13">
        <v>4813</v>
      </c>
      <c r="F12" s="13">
        <v>13935</v>
      </c>
      <c r="G12" s="13">
        <v>23544</v>
      </c>
      <c r="H12" s="13">
        <v>2957</v>
      </c>
      <c r="I12" s="13">
        <v>13497</v>
      </c>
      <c r="J12" s="13">
        <v>13061</v>
      </c>
      <c r="K12" s="13">
        <v>16829</v>
      </c>
      <c r="L12" s="13">
        <v>12412</v>
      </c>
      <c r="M12" s="13">
        <v>4499</v>
      </c>
      <c r="N12" s="13">
        <v>2433</v>
      </c>
      <c r="O12" s="11">
        <f>SUM(B12:N12)</f>
        <v>156681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286006</v>
      </c>
      <c r="C13" s="15">
        <f t="shared" si="2"/>
        <v>192869</v>
      </c>
      <c r="D13" s="15">
        <f t="shared" si="2"/>
        <v>203781</v>
      </c>
      <c r="E13" s="15">
        <f t="shared" si="2"/>
        <v>48861</v>
      </c>
      <c r="F13" s="15">
        <f t="shared" si="2"/>
        <v>164458</v>
      </c>
      <c r="G13" s="15">
        <f t="shared" si="2"/>
        <v>263419</v>
      </c>
      <c r="H13" s="15">
        <f t="shared" si="2"/>
        <v>30720</v>
      </c>
      <c r="I13" s="15">
        <f t="shared" si="2"/>
        <v>153193</v>
      </c>
      <c r="J13" s="15">
        <f t="shared" si="2"/>
        <v>164727</v>
      </c>
      <c r="K13" s="15">
        <f t="shared" si="2"/>
        <v>272621</v>
      </c>
      <c r="L13" s="15">
        <f t="shared" si="2"/>
        <v>203302</v>
      </c>
      <c r="M13" s="15">
        <f t="shared" si="2"/>
        <v>100263</v>
      </c>
      <c r="N13" s="15">
        <f t="shared" si="2"/>
        <v>63924</v>
      </c>
      <c r="O13" s="11">
        <f>SUM(B13:N13)</f>
        <v>2148144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1.430108249006792</v>
      </c>
      <c r="C18" s="19">
        <v>1.477188299161769</v>
      </c>
      <c r="D18" s="19">
        <v>1.455884443966887</v>
      </c>
      <c r="E18" s="19">
        <v>1.025863085022835</v>
      </c>
      <c r="F18" s="19">
        <v>1.599211910676627</v>
      </c>
      <c r="G18" s="19">
        <v>1.726940825471405</v>
      </c>
      <c r="H18" s="19">
        <v>1.918893396697637</v>
      </c>
      <c r="I18" s="19">
        <v>1.838093214690156</v>
      </c>
      <c r="J18" s="19">
        <v>1.548455078883348</v>
      </c>
      <c r="K18" s="19">
        <v>1.30624800156435</v>
      </c>
      <c r="L18" s="19">
        <v>1.423882519969169</v>
      </c>
      <c r="M18" s="19">
        <v>1.432386265666017</v>
      </c>
      <c r="N18" s="19">
        <v>1.281856541469539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1463013.9899999998</v>
      </c>
      <c r="C20" s="24">
        <f t="shared" si="3"/>
        <v>1063968.77</v>
      </c>
      <c r="D20" s="24">
        <f t="shared" si="3"/>
        <v>938675.2099999998</v>
      </c>
      <c r="E20" s="24">
        <f t="shared" si="3"/>
        <v>282648.16</v>
      </c>
      <c r="F20" s="24">
        <f t="shared" si="3"/>
        <v>968434.6099999999</v>
      </c>
      <c r="G20" s="24">
        <f t="shared" si="3"/>
        <v>1401222.2</v>
      </c>
      <c r="H20" s="24">
        <f t="shared" si="3"/>
        <v>246989.05</v>
      </c>
      <c r="I20" s="24">
        <f t="shared" si="3"/>
        <v>1068209.15</v>
      </c>
      <c r="J20" s="24">
        <f t="shared" si="3"/>
        <v>939721.35</v>
      </c>
      <c r="K20" s="24">
        <f t="shared" si="3"/>
        <v>1215619.15</v>
      </c>
      <c r="L20" s="24">
        <f t="shared" si="3"/>
        <v>1130550.5699999998</v>
      </c>
      <c r="M20" s="24">
        <f t="shared" si="3"/>
        <v>648401.2900000002</v>
      </c>
      <c r="N20" s="24">
        <f t="shared" si="3"/>
        <v>331452.86</v>
      </c>
      <c r="O20" s="24">
        <f>O21+O22+O23+O24+O25+O26+O27+O28+O29</f>
        <v>11698906.360000005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926877.6</v>
      </c>
      <c r="C21" s="28">
        <f t="shared" si="4"/>
        <v>667973.67</v>
      </c>
      <c r="D21" s="28">
        <f t="shared" si="4"/>
        <v>602016.6</v>
      </c>
      <c r="E21" s="28">
        <f t="shared" si="4"/>
        <v>252305.58</v>
      </c>
      <c r="F21" s="28">
        <f t="shared" si="4"/>
        <v>569695.1</v>
      </c>
      <c r="G21" s="28">
        <f t="shared" si="4"/>
        <v>750891.95</v>
      </c>
      <c r="H21" s="28">
        <f t="shared" si="4"/>
        <v>120586.69</v>
      </c>
      <c r="I21" s="28">
        <f t="shared" si="4"/>
        <v>531843.48</v>
      </c>
      <c r="J21" s="28">
        <f t="shared" si="4"/>
        <v>564414.48</v>
      </c>
      <c r="K21" s="28">
        <f t="shared" si="4"/>
        <v>849991.98</v>
      </c>
      <c r="L21" s="28">
        <f t="shared" si="4"/>
        <v>721309.23</v>
      </c>
      <c r="M21" s="28">
        <f t="shared" si="4"/>
        <v>410627.59</v>
      </c>
      <c r="N21" s="28">
        <f t="shared" si="4"/>
        <v>237021.94</v>
      </c>
      <c r="O21" s="28">
        <f aca="true" t="shared" si="5" ref="O21:O29">SUM(B21:N21)</f>
        <v>7205555.8900000015</v>
      </c>
    </row>
    <row r="22" spans="1:23" ht="18.75" customHeight="1">
      <c r="A22" s="26" t="s">
        <v>34</v>
      </c>
      <c r="B22" s="28">
        <f>IF(B18&lt;&gt;0,ROUND((B18-1)*B21,2),0)</f>
        <v>398657.7</v>
      </c>
      <c r="C22" s="28">
        <f aca="true" t="shared" si="6" ref="C22:N22">IF(C18&lt;&gt;0,ROUND((C18-1)*C21,2),0)</f>
        <v>318749.22</v>
      </c>
      <c r="D22" s="28">
        <f t="shared" si="6"/>
        <v>274450</v>
      </c>
      <c r="E22" s="28">
        <f t="shared" si="6"/>
        <v>6525.4</v>
      </c>
      <c r="F22" s="28">
        <f t="shared" si="6"/>
        <v>341368.09</v>
      </c>
      <c r="G22" s="28">
        <f t="shared" si="6"/>
        <v>545854.01</v>
      </c>
      <c r="H22" s="28">
        <f t="shared" si="6"/>
        <v>110806.31</v>
      </c>
      <c r="I22" s="28">
        <f t="shared" si="6"/>
        <v>445734.41</v>
      </c>
      <c r="J22" s="28">
        <f t="shared" si="6"/>
        <v>309555.99</v>
      </c>
      <c r="K22" s="28">
        <f t="shared" si="6"/>
        <v>260308.35</v>
      </c>
      <c r="L22" s="28">
        <f t="shared" si="6"/>
        <v>305750.37</v>
      </c>
      <c r="M22" s="28">
        <f t="shared" si="6"/>
        <v>177549.73</v>
      </c>
      <c r="N22" s="28">
        <f t="shared" si="6"/>
        <v>66806.18</v>
      </c>
      <c r="O22" s="28">
        <f t="shared" si="5"/>
        <v>3562115.7600000002</v>
      </c>
      <c r="W22" s="51"/>
    </row>
    <row r="23" spans="1:15" ht="18.75" customHeight="1">
      <c r="A23" s="26" t="s">
        <v>35</v>
      </c>
      <c r="B23" s="28">
        <v>71613.77</v>
      </c>
      <c r="C23" s="28">
        <v>47833.5</v>
      </c>
      <c r="D23" s="28">
        <v>31911.07</v>
      </c>
      <c r="E23" s="28">
        <v>12612.93</v>
      </c>
      <c r="F23" s="28">
        <v>37071.37</v>
      </c>
      <c r="G23" s="28">
        <v>58524.31</v>
      </c>
      <c r="H23" s="28">
        <v>7048.02</v>
      </c>
      <c r="I23" s="28">
        <v>45260.18</v>
      </c>
      <c r="J23" s="28">
        <v>42239.53</v>
      </c>
      <c r="K23" s="28">
        <v>60422.46</v>
      </c>
      <c r="L23" s="28">
        <v>58877.03</v>
      </c>
      <c r="M23" s="28">
        <v>28402.63</v>
      </c>
      <c r="N23" s="28">
        <v>16781.43</v>
      </c>
      <c r="O23" s="28">
        <f t="shared" si="5"/>
        <v>518598.2299999999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1141.43</v>
      </c>
      <c r="C26" s="28">
        <v>845.3</v>
      </c>
      <c r="D26" s="28">
        <v>737.62</v>
      </c>
      <c r="E26" s="28">
        <v>223.44</v>
      </c>
      <c r="F26" s="28">
        <v>764.54</v>
      </c>
      <c r="G26" s="28">
        <v>1106.43</v>
      </c>
      <c r="H26" s="28">
        <v>193.83</v>
      </c>
      <c r="I26" s="28">
        <v>834.54</v>
      </c>
      <c r="J26" s="28">
        <v>743.01</v>
      </c>
      <c r="K26" s="28">
        <v>955.68</v>
      </c>
      <c r="L26" s="28">
        <v>885.68</v>
      </c>
      <c r="M26" s="28">
        <v>503.41</v>
      </c>
      <c r="N26" s="28">
        <v>263.82</v>
      </c>
      <c r="O26" s="28">
        <f t="shared" si="5"/>
        <v>9198.73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734.49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644.18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7800.330000000002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27389.47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388618.72000000003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-54689.87</v>
      </c>
      <c r="C31" s="28">
        <f aca="true" t="shared" si="7" ref="C31:O31">+C32+C34+C47+C48+C49+C54-C55</f>
        <v>-53958.42</v>
      </c>
      <c r="D31" s="28">
        <f t="shared" si="7"/>
        <v>-41937.24</v>
      </c>
      <c r="E31" s="28">
        <f t="shared" si="7"/>
        <v>-9338.47</v>
      </c>
      <c r="F31" s="28">
        <f t="shared" si="7"/>
        <v>-32222.14</v>
      </c>
      <c r="G31" s="28">
        <f t="shared" si="7"/>
        <v>-45708.46</v>
      </c>
      <c r="H31" s="28">
        <f t="shared" si="7"/>
        <v>-8654.6</v>
      </c>
      <c r="I31" s="28">
        <f t="shared" si="7"/>
        <v>-48103.74</v>
      </c>
      <c r="J31" s="28">
        <f t="shared" si="7"/>
        <v>-41584.380000000005</v>
      </c>
      <c r="K31" s="28">
        <f t="shared" si="7"/>
        <v>-37649.77</v>
      </c>
      <c r="L31" s="28">
        <f t="shared" si="7"/>
        <v>-29120.559999999998</v>
      </c>
      <c r="M31" s="28">
        <f t="shared" si="7"/>
        <v>-21992.1</v>
      </c>
      <c r="N31" s="28">
        <f t="shared" si="7"/>
        <v>-16321.41</v>
      </c>
      <c r="O31" s="28">
        <f t="shared" si="7"/>
        <v>-441281.1599999999</v>
      </c>
    </row>
    <row r="32" spans="1:15" ht="18.75" customHeight="1">
      <c r="A32" s="26" t="s">
        <v>39</v>
      </c>
      <c r="B32" s="29">
        <f>+B33</f>
        <v>-48342.8</v>
      </c>
      <c r="C32" s="29">
        <f>+C33</f>
        <v>-49258</v>
      </c>
      <c r="D32" s="29">
        <f aca="true" t="shared" si="8" ref="D32:O32">+D33</f>
        <v>-37835.6</v>
      </c>
      <c r="E32" s="29">
        <f t="shared" si="8"/>
        <v>-8096</v>
      </c>
      <c r="F32" s="29">
        <f t="shared" si="8"/>
        <v>-27970.8</v>
      </c>
      <c r="G32" s="29">
        <f t="shared" si="8"/>
        <v>-39556</v>
      </c>
      <c r="H32" s="29">
        <f t="shared" si="8"/>
        <v>-7576.8</v>
      </c>
      <c r="I32" s="29">
        <f t="shared" si="8"/>
        <v>-43463.2</v>
      </c>
      <c r="J32" s="29">
        <f t="shared" si="8"/>
        <v>-37452.8</v>
      </c>
      <c r="K32" s="29">
        <f t="shared" si="8"/>
        <v>-32335.6</v>
      </c>
      <c r="L32" s="29">
        <f t="shared" si="8"/>
        <v>-24195.6</v>
      </c>
      <c r="M32" s="29">
        <f t="shared" si="8"/>
        <v>-19192.8</v>
      </c>
      <c r="N32" s="29">
        <f t="shared" si="8"/>
        <v>-14854.4</v>
      </c>
      <c r="O32" s="29">
        <f t="shared" si="8"/>
        <v>-390130.3999999999</v>
      </c>
    </row>
    <row r="33" spans="1:26" ht="18.75" customHeight="1">
      <c r="A33" s="27" t="s">
        <v>40</v>
      </c>
      <c r="B33" s="16">
        <f>ROUND((-B9)*$G$3,2)</f>
        <v>-48342.8</v>
      </c>
      <c r="C33" s="16">
        <f aca="true" t="shared" si="9" ref="C33:N33">ROUND((-C9)*$G$3,2)</f>
        <v>-49258</v>
      </c>
      <c r="D33" s="16">
        <f t="shared" si="9"/>
        <v>-37835.6</v>
      </c>
      <c r="E33" s="16">
        <f t="shared" si="9"/>
        <v>-8096</v>
      </c>
      <c r="F33" s="16">
        <f t="shared" si="9"/>
        <v>-27970.8</v>
      </c>
      <c r="G33" s="16">
        <f t="shared" si="9"/>
        <v>-39556</v>
      </c>
      <c r="H33" s="16">
        <f t="shared" si="9"/>
        <v>-7576.8</v>
      </c>
      <c r="I33" s="16">
        <f t="shared" si="9"/>
        <v>-43463.2</v>
      </c>
      <c r="J33" s="16">
        <f t="shared" si="9"/>
        <v>-37452.8</v>
      </c>
      <c r="K33" s="16">
        <f t="shared" si="9"/>
        <v>-32335.6</v>
      </c>
      <c r="L33" s="16">
        <f t="shared" si="9"/>
        <v>-24195.6</v>
      </c>
      <c r="M33" s="16">
        <f t="shared" si="9"/>
        <v>-19192.8</v>
      </c>
      <c r="N33" s="16">
        <f t="shared" si="9"/>
        <v>-14854.4</v>
      </c>
      <c r="O33" s="30">
        <f aca="true" t="shared" si="10" ref="O33:O55">SUM(B33:N33)</f>
        <v>-390130.3999999999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-6347.07</v>
      </c>
      <c r="C34" s="29">
        <f aca="true" t="shared" si="11" ref="C34:O34">SUM(C35:C45)</f>
        <v>-4700.42</v>
      </c>
      <c r="D34" s="29">
        <f t="shared" si="11"/>
        <v>-4101.64</v>
      </c>
      <c r="E34" s="29">
        <f t="shared" si="11"/>
        <v>-1242.47</v>
      </c>
      <c r="F34" s="29">
        <f t="shared" si="11"/>
        <v>-4251.34</v>
      </c>
      <c r="G34" s="29">
        <f t="shared" si="11"/>
        <v>-6152.46</v>
      </c>
      <c r="H34" s="29">
        <f t="shared" si="11"/>
        <v>-1077.8</v>
      </c>
      <c r="I34" s="29">
        <f t="shared" si="11"/>
        <v>-4640.54</v>
      </c>
      <c r="J34" s="29">
        <f t="shared" si="11"/>
        <v>-4131.58</v>
      </c>
      <c r="K34" s="29">
        <f t="shared" si="11"/>
        <v>-5314.17</v>
      </c>
      <c r="L34" s="29">
        <f t="shared" si="11"/>
        <v>-4924.96</v>
      </c>
      <c r="M34" s="29">
        <f t="shared" si="11"/>
        <v>-2799.3</v>
      </c>
      <c r="N34" s="29">
        <f t="shared" si="11"/>
        <v>-1467.01</v>
      </c>
      <c r="O34" s="29">
        <f t="shared" si="11"/>
        <v>-51150.76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-6347.07</v>
      </c>
      <c r="C43" s="31">
        <v>-4700.42</v>
      </c>
      <c r="D43" s="31">
        <v>-4101.64</v>
      </c>
      <c r="E43" s="31">
        <v>-1242.47</v>
      </c>
      <c r="F43" s="31">
        <v>-4251.34</v>
      </c>
      <c r="G43" s="31">
        <v>-6152.46</v>
      </c>
      <c r="H43" s="31">
        <v>-1077.8</v>
      </c>
      <c r="I43" s="31">
        <v>-4640.54</v>
      </c>
      <c r="J43" s="31">
        <v>-4131.58</v>
      </c>
      <c r="K43" s="31">
        <v>-5314.17</v>
      </c>
      <c r="L43" s="31">
        <v>-4924.96</v>
      </c>
      <c r="M43" s="31">
        <v>-2799.3</v>
      </c>
      <c r="N43" s="31">
        <v>-1467.01</v>
      </c>
      <c r="O43" s="31">
        <f>SUM(B43:N43)</f>
        <v>-51150.76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-82949.74</v>
      </c>
      <c r="C50" s="33">
        <v>-76208.83</v>
      </c>
      <c r="D50" s="33">
        <v>-55782.21</v>
      </c>
      <c r="E50" s="33">
        <v>-23733.38</v>
      </c>
      <c r="F50" s="33">
        <v>-70979.32</v>
      </c>
      <c r="G50" s="33">
        <v>-108147.01</v>
      </c>
      <c r="H50" s="33">
        <v>-19921.31</v>
      </c>
      <c r="I50" s="33">
        <v>-78463.46</v>
      </c>
      <c r="J50" s="33">
        <v>-64027.63</v>
      </c>
      <c r="K50" s="33">
        <v>-66602.45</v>
      </c>
      <c r="L50" s="33">
        <v>-61141.51</v>
      </c>
      <c r="M50" s="33">
        <v>-25538.12</v>
      </c>
      <c r="N50" s="33">
        <v>-11267.95</v>
      </c>
      <c r="O50" s="31">
        <f t="shared" si="10"/>
        <v>-744762.9199999999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82949.74</v>
      </c>
      <c r="C51" s="33">
        <v>76208.83</v>
      </c>
      <c r="D51" s="33">
        <v>55782.21</v>
      </c>
      <c r="E51" s="33">
        <v>23733.38</v>
      </c>
      <c r="F51" s="33">
        <v>70979.32</v>
      </c>
      <c r="G51" s="33">
        <v>108147.01</v>
      </c>
      <c r="H51" s="33">
        <v>19921.31</v>
      </c>
      <c r="I51" s="33">
        <v>78463.46</v>
      </c>
      <c r="J51" s="33">
        <v>64027.63</v>
      </c>
      <c r="K51" s="33">
        <v>66602.45</v>
      </c>
      <c r="L51" s="33">
        <v>61141.51</v>
      </c>
      <c r="M51" s="33">
        <v>25538.12</v>
      </c>
      <c r="N51" s="33">
        <v>11267.95</v>
      </c>
      <c r="O51" s="31">
        <f t="shared" si="10"/>
        <v>744762.9199999999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1408324.1199999996</v>
      </c>
      <c r="C53" s="34">
        <f aca="true" t="shared" si="13" ref="C53:N53">+C20+C31</f>
        <v>1010010.35</v>
      </c>
      <c r="D53" s="34">
        <f t="shared" si="13"/>
        <v>896737.9699999999</v>
      </c>
      <c r="E53" s="34">
        <f t="shared" si="13"/>
        <v>273309.69</v>
      </c>
      <c r="F53" s="34">
        <f t="shared" si="13"/>
        <v>936212.4699999999</v>
      </c>
      <c r="G53" s="34">
        <f t="shared" si="13"/>
        <v>1355513.74</v>
      </c>
      <c r="H53" s="34">
        <f t="shared" si="13"/>
        <v>238334.44999999998</v>
      </c>
      <c r="I53" s="34">
        <f t="shared" si="13"/>
        <v>1020105.4099999999</v>
      </c>
      <c r="J53" s="34">
        <f t="shared" si="13"/>
        <v>898136.97</v>
      </c>
      <c r="K53" s="34">
        <f t="shared" si="13"/>
        <v>1177969.38</v>
      </c>
      <c r="L53" s="34">
        <f t="shared" si="13"/>
        <v>1101430.0099999998</v>
      </c>
      <c r="M53" s="34">
        <f t="shared" si="13"/>
        <v>626409.1900000002</v>
      </c>
      <c r="N53" s="34">
        <f t="shared" si="13"/>
        <v>315131.45</v>
      </c>
      <c r="O53" s="34">
        <f>SUM(B53:N53)</f>
        <v>11257625.2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1408324.1199999999</v>
      </c>
      <c r="C59" s="42">
        <f t="shared" si="14"/>
        <v>1010010.3400000001</v>
      </c>
      <c r="D59" s="42">
        <f t="shared" si="14"/>
        <v>896737.97</v>
      </c>
      <c r="E59" s="42">
        <f t="shared" si="14"/>
        <v>273309.69</v>
      </c>
      <c r="F59" s="42">
        <f t="shared" si="14"/>
        <v>936212.47</v>
      </c>
      <c r="G59" s="42">
        <f t="shared" si="14"/>
        <v>1355513.75</v>
      </c>
      <c r="H59" s="42">
        <f t="shared" si="14"/>
        <v>238334.46</v>
      </c>
      <c r="I59" s="42">
        <f t="shared" si="14"/>
        <v>1020105.42</v>
      </c>
      <c r="J59" s="42">
        <f t="shared" si="14"/>
        <v>898136.97</v>
      </c>
      <c r="K59" s="42">
        <f t="shared" si="14"/>
        <v>1177969.37</v>
      </c>
      <c r="L59" s="42">
        <f t="shared" si="14"/>
        <v>1101430.01</v>
      </c>
      <c r="M59" s="42">
        <f t="shared" si="14"/>
        <v>626409.19</v>
      </c>
      <c r="N59" s="42">
        <f t="shared" si="14"/>
        <v>315131.45</v>
      </c>
      <c r="O59" s="34">
        <f t="shared" si="14"/>
        <v>11257625.209999999</v>
      </c>
      <c r="Q59"/>
    </row>
    <row r="60" spans="1:18" ht="18.75" customHeight="1">
      <c r="A60" s="26" t="s">
        <v>55</v>
      </c>
      <c r="B60" s="42">
        <v>1158829.16</v>
      </c>
      <c r="C60" s="42">
        <v>733903.88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1892733.04</v>
      </c>
      <c r="P60"/>
      <c r="Q60"/>
      <c r="R60" s="41"/>
    </row>
    <row r="61" spans="1:16" ht="18.75" customHeight="1">
      <c r="A61" s="26" t="s">
        <v>56</v>
      </c>
      <c r="B61" s="42">
        <v>249494.96</v>
      </c>
      <c r="C61" s="42">
        <v>276106.46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525601.42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896737.97</v>
      </c>
      <c r="E62" s="43">
        <v>0</v>
      </c>
      <c r="F62" s="43">
        <v>0</v>
      </c>
      <c r="G62" s="43">
        <v>0</v>
      </c>
      <c r="H62" s="42">
        <v>238334.46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1135072.43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273309.69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273309.69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936212.47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936212.47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1355513.75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1355513.75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1020105.42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1020105.42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898136.97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898136.97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1177969.37</v>
      </c>
      <c r="L68" s="29">
        <v>1101430.01</v>
      </c>
      <c r="M68" s="43">
        <v>0</v>
      </c>
      <c r="N68" s="43">
        <v>0</v>
      </c>
      <c r="O68" s="34">
        <f t="shared" si="15"/>
        <v>2279399.38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626409.19</v>
      </c>
      <c r="N69" s="43">
        <v>0</v>
      </c>
      <c r="O69" s="34">
        <f t="shared" si="15"/>
        <v>626409.19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315131.45</v>
      </c>
      <c r="O70" s="46">
        <f t="shared" si="15"/>
        <v>315131.45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2023-01-16T20:04:02Z</dcterms:modified>
  <cp:category/>
  <cp:version/>
  <cp:contentType/>
  <cp:contentStatus/>
</cp:coreProperties>
</file>