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<sst xmlns="http://schemas.openxmlformats.org/spreadsheetml/2006/main" count="88" uniqueCount="85">
  <si>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</si>
  <si>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</si>
  <si>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</si>
  <si>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</si>
  <si>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</si>
  <si>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</si>
  <si>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</si>
  <si>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</si>
  <si>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</si>
  <si>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</si>
  <si>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</si>
  <si>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</si>
  <si>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</si>
  <si>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</si>
  <si>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</si>
  <si>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</si>
  <si>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</si>
  <si>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</si>
  <si>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</si>
  <si>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</si>
  <si>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</si>
  <si>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</si>
  <si>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</si>
  <si>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</si>
  <si>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</si>
  <si>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</si>
  <si>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</si>
  <si>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</si>
  <si>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</si>
  <si>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</si>
  <si>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</si>
  <si>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</si>
  <si>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</si>
  <si>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</si>
  <si>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</si>
  <si>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</si>
  <si>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</si>
  <si>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</si>
  <si>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</si>
  <si>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</si>
  <si>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</si>
  <si>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</si>
  <si>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</si>
  <si>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</si>
  <si>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</si>
  <si>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</si>
  <si>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</si>
  <si>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</si>
  <si>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</si>
  <si>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</si>
  <si>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</si>
  <si>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</si>
  <si>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</si>
  <si>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</si>
  <si>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</si>
  <si>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</si>
  <si>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</si>
  <si>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</si>
  <si>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</si>
  <si>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</si>
  <si>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</si>
  <si>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</si>
  <si>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</si>
  <si>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</si>
  <si>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</si>
  <si>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</si>
  <si>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</si>
  <si>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</si>
  <si>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</si>
  <si>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</si>
  <si>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</si>
  <si>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</si>
  <si>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</si>
  <si>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</si>
  <si>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</si>
  <si>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</si>
  <si>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</si>
  <si>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</si>
  <si>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</si>
  <si>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</si>
  <si>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</si>
  <si>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</si>
  <si>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</si>
  <si>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</si>
  <si>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27/11/22 - VENCIMENTO 02/12/22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</si>
</sst>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138644</v>
      </c>
      <c r="C7" s="9">
        <f t="shared" si="0"/>
        <v>97433</v>
      </c>
      <c r="D7" s="9">
        <f t="shared" si="0"/>
        <v>107271</v>
      </c>
      <c r="E7" s="9">
        <f t="shared" si="0"/>
        <v>24687</v>
      </c>
      <c r="F7" s="9">
        <f t="shared" si="0"/>
        <v>87539</v>
      </c>
      <c r="G7" s="9">
        <f t="shared" si="0"/>
        <v>121980</v>
      </c>
      <c r="H7" s="9">
        <f t="shared" si="0"/>
        <v>13783</v>
      </c>
      <c r="I7" s="9">
        <f t="shared" si="0"/>
        <v>68659</v>
      </c>
      <c r="J7" s="9">
        <f t="shared" si="0"/>
        <v>84086</v>
      </c>
      <c r="K7" s="9">
        <f t="shared" si="0"/>
        <v>142239</v>
      </c>
      <c r="L7" s="9">
        <f t="shared" si="0"/>
        <v>104539</v>
      </c>
      <c r="M7" s="9">
        <f t="shared" si="0"/>
        <v>43645</v>
      </c>
      <c r="N7" s="9">
        <f t="shared" si="0"/>
        <v>24786</v>
      </c>
      <c r="O7" s="9">
        <f t="shared" si="0"/>
        <v>1059291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7070</v>
      </c>
      <c r="C8" s="11">
        <f t="shared" si="1"/>
        <v>6853</v>
      </c>
      <c r="D8" s="11">
        <f t="shared" si="1"/>
        <v>5588</v>
      </c>
      <c r="E8" s="11">
        <f t="shared" si="1"/>
        <v>953</v>
      </c>
      <c r="F8" s="11">
        <f t="shared" si="1"/>
        <v>4333</v>
      </c>
      <c r="G8" s="11">
        <f t="shared" si="1"/>
        <v>5708</v>
      </c>
      <c r="H8" s="11">
        <f t="shared" si="1"/>
        <v>920</v>
      </c>
      <c r="I8" s="11">
        <f t="shared" si="1"/>
        <v>5357</v>
      </c>
      <c r="J8" s="11">
        <f t="shared" si="1"/>
        <v>5098</v>
      </c>
      <c r="K8" s="11">
        <f t="shared" si="1"/>
        <v>5490</v>
      </c>
      <c r="L8" s="11">
        <f t="shared" si="1"/>
        <v>3817</v>
      </c>
      <c r="M8" s="11">
        <f t="shared" si="1"/>
        <v>2106</v>
      </c>
      <c r="N8" s="11">
        <f t="shared" si="1"/>
        <v>1450</v>
      </c>
      <c r="O8" s="11">
        <f t="shared" si="1"/>
        <v>54743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7070</v>
      </c>
      <c r="C9" s="11">
        <v>6853</v>
      </c>
      <c r="D9" s="11">
        <v>5588</v>
      </c>
      <c r="E9" s="11">
        <v>953</v>
      </c>
      <c r="F9" s="11">
        <v>4333</v>
      </c>
      <c r="G9" s="11">
        <v>5708</v>
      </c>
      <c r="H9" s="11">
        <v>920</v>
      </c>
      <c r="I9" s="11">
        <v>5357</v>
      </c>
      <c r="J9" s="11">
        <v>5098</v>
      </c>
      <c r="K9" s="11">
        <v>5475</v>
      </c>
      <c r="L9" s="11">
        <v>3817</v>
      </c>
      <c r="M9" s="11">
        <v>2100</v>
      </c>
      <c r="N9" s="11">
        <v>1448</v>
      </c>
      <c r="O9" s="11">
        <f>SUM(B9:N9)</f>
        <v>54720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6</v>
      </c>
      <c r="N10" s="13">
        <v>2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131574</v>
      </c>
      <c r="C11" s="13">
        <v>90580</v>
      </c>
      <c r="D11" s="13">
        <v>101683</v>
      </c>
      <c r="E11" s="13">
        <v>23734</v>
      </c>
      <c r="F11" s="13">
        <v>83206</v>
      </c>
      <c r="G11" s="13">
        <v>116272</v>
      </c>
      <c r="H11" s="13">
        <v>12863</v>
      </c>
      <c r="I11" s="13">
        <v>63302</v>
      </c>
      <c r="J11" s="13">
        <v>78988</v>
      </c>
      <c r="K11" s="13">
        <v>136749</v>
      </c>
      <c r="L11" s="13">
        <v>100722</v>
      </c>
      <c r="M11" s="13">
        <v>41539</v>
      </c>
      <c r="N11" s="13">
        <v>23336</v>
      </c>
      <c r="O11" s="11">
        <f>SUM(B11:N11)</f>
        <v>1004548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11008</v>
      </c>
      <c r="C12" s="13">
        <v>9841</v>
      </c>
      <c r="D12" s="13">
        <v>9352</v>
      </c>
      <c r="E12" s="13">
        <v>2810</v>
      </c>
      <c r="F12" s="13">
        <v>8787</v>
      </c>
      <c r="G12" s="13">
        <v>13631</v>
      </c>
      <c r="H12" s="13">
        <v>1717</v>
      </c>
      <c r="I12" s="13">
        <v>7498</v>
      </c>
      <c r="J12" s="13">
        <v>8162</v>
      </c>
      <c r="K12" s="13">
        <v>9710</v>
      </c>
      <c r="L12" s="13">
        <v>7281</v>
      </c>
      <c r="M12" s="13">
        <v>2582</v>
      </c>
      <c r="N12" s="13">
        <v>1145</v>
      </c>
      <c r="O12" s="11">
        <f>SUM(B12:N12)</f>
        <v>93524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120566</v>
      </c>
      <c r="C13" s="15">
        <f t="shared" si="2"/>
        <v>80739</v>
      </c>
      <c r="D13" s="15">
        <f t="shared" si="2"/>
        <v>92331</v>
      </c>
      <c r="E13" s="15">
        <f t="shared" si="2"/>
        <v>20924</v>
      </c>
      <c r="F13" s="15">
        <f t="shared" si="2"/>
        <v>74419</v>
      </c>
      <c r="G13" s="15">
        <f t="shared" si="2"/>
        <v>102641</v>
      </c>
      <c r="H13" s="15">
        <f t="shared" si="2"/>
        <v>11146</v>
      </c>
      <c r="I13" s="15">
        <f t="shared" si="2"/>
        <v>55804</v>
      </c>
      <c r="J13" s="15">
        <f t="shared" si="2"/>
        <v>70826</v>
      </c>
      <c r="K13" s="15">
        <f t="shared" si="2"/>
        <v>127039</v>
      </c>
      <c r="L13" s="15">
        <f t="shared" si="2"/>
        <v>93441</v>
      </c>
      <c r="M13" s="15">
        <f t="shared" si="2"/>
        <v>38957</v>
      </c>
      <c r="N13" s="15">
        <f t="shared" si="2"/>
        <v>22191</v>
      </c>
      <c r="O13" s="11">
        <f>SUM(B13:N13)</f>
        <v>911024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1.227181349754489</v>
      </c>
      <c r="C18" s="19">
        <v>1.263900038854623</v>
      </c>
      <c r="D18" s="19">
        <v>1.291558139484419</v>
      </c>
      <c r="E18" s="19">
        <v>0.896100500005637</v>
      </c>
      <c r="F18" s="19">
        <v>1.339908809513968</v>
      </c>
      <c r="G18" s="19">
        <v>1.433815961318675</v>
      </c>
      <c r="H18" s="19">
        <v>1.648505290517102</v>
      </c>
      <c r="I18" s="19">
        <v>1.216094395776815</v>
      </c>
      <c r="J18" s="19">
        <v>1.322058482392523</v>
      </c>
      <c r="K18" s="19">
        <v>1.18510603033485</v>
      </c>
      <c r="L18" s="19">
        <v>1.229393223227641</v>
      </c>
      <c r="M18" s="19">
        <v>1.231597098622223</v>
      </c>
      <c r="N18" s="19">
        <v>1.084842847540968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593861.1199999999</v>
      </c>
      <c r="C20" s="24">
        <f t="shared" si="3"/>
        <v>423310.26000000007</v>
      </c>
      <c r="D20" s="24">
        <f t="shared" si="3"/>
        <v>415382.7300000001</v>
      </c>
      <c r="E20" s="24">
        <f t="shared" si="3"/>
        <v>118439.29000000001</v>
      </c>
      <c r="F20" s="24">
        <f t="shared" si="3"/>
        <v>398342.87</v>
      </c>
      <c r="G20" s="24">
        <f t="shared" si="3"/>
        <v>515612.76</v>
      </c>
      <c r="H20" s="24">
        <f t="shared" si="3"/>
        <v>88989.14000000001</v>
      </c>
      <c r="I20" s="24">
        <f t="shared" si="3"/>
        <v>318125.46</v>
      </c>
      <c r="J20" s="24">
        <f t="shared" si="3"/>
        <v>378155.37000000005</v>
      </c>
      <c r="K20" s="24">
        <f t="shared" si="3"/>
        <v>558308.8600000001</v>
      </c>
      <c r="L20" s="24">
        <f t="shared" si="3"/>
        <v>490233.42000000004</v>
      </c>
      <c r="M20" s="24">
        <f t="shared" si="3"/>
        <v>248882.53</v>
      </c>
      <c r="N20" s="24">
        <f t="shared" si="3"/>
        <v>109369.90000000001</v>
      </c>
      <c r="O20" s="24">
        <f>O21+O22+O23+O24+O25+O26+O27+O28+O29</f>
        <v>4657013.71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407114.24</v>
      </c>
      <c r="C21" s="28">
        <f t="shared" si="4"/>
        <v>295563.01</v>
      </c>
      <c r="D21" s="28">
        <f t="shared" si="4"/>
        <v>285383.77</v>
      </c>
      <c r="E21" s="28">
        <f t="shared" si="4"/>
        <v>112199.95</v>
      </c>
      <c r="F21" s="28">
        <f t="shared" si="4"/>
        <v>269935.26</v>
      </c>
      <c r="G21" s="28">
        <f t="shared" si="4"/>
        <v>309487.66</v>
      </c>
      <c r="H21" s="28">
        <f t="shared" si="4"/>
        <v>46951.79</v>
      </c>
      <c r="I21" s="28">
        <f t="shared" si="4"/>
        <v>206807.77</v>
      </c>
      <c r="J21" s="28">
        <f t="shared" si="4"/>
        <v>254746.95</v>
      </c>
      <c r="K21" s="28">
        <f t="shared" si="4"/>
        <v>407329.82</v>
      </c>
      <c r="L21" s="28">
        <f t="shared" si="4"/>
        <v>340870.32</v>
      </c>
      <c r="M21" s="28">
        <f t="shared" si="4"/>
        <v>164218.68</v>
      </c>
      <c r="N21" s="28">
        <f t="shared" si="4"/>
        <v>84240.18</v>
      </c>
      <c r="O21" s="28">
        <f aca="true" t="shared" si="5" ref="O21:O29">SUM(B21:N21)</f>
        <v>3184849.4</v>
      </c>
    </row>
    <row r="22" spans="1:23" ht="18.75" customHeight="1">
      <c r="A22" s="26" t="s">
        <v>34</v>
      </c>
      <c r="B22" s="28">
        <f>IF(B18&lt;&gt;0,ROUND((B18-1)*B21,2),0)</f>
        <v>92488.76</v>
      </c>
      <c r="C22" s="28">
        <f aca="true" t="shared" si="6" ref="C22:N22">IF(C18&lt;&gt;0,ROUND((C18-1)*C21,2),0)</f>
        <v>77999.09</v>
      </c>
      <c r="D22" s="28">
        <f t="shared" si="6"/>
        <v>83205.96</v>
      </c>
      <c r="E22" s="28">
        <f t="shared" si="6"/>
        <v>-11657.52</v>
      </c>
      <c r="F22" s="28">
        <f t="shared" si="6"/>
        <v>91753.37</v>
      </c>
      <c r="G22" s="28">
        <f t="shared" si="6"/>
        <v>134260.69</v>
      </c>
      <c r="H22" s="28">
        <f t="shared" si="6"/>
        <v>30448.48</v>
      </c>
      <c r="I22" s="28">
        <f t="shared" si="6"/>
        <v>44690</v>
      </c>
      <c r="J22" s="28">
        <f t="shared" si="6"/>
        <v>82043.42</v>
      </c>
      <c r="K22" s="28">
        <f t="shared" si="6"/>
        <v>75399.21</v>
      </c>
      <c r="L22" s="28">
        <f t="shared" si="6"/>
        <v>78193.34</v>
      </c>
      <c r="M22" s="28">
        <f t="shared" si="6"/>
        <v>38032.57</v>
      </c>
      <c r="N22" s="28">
        <f t="shared" si="6"/>
        <v>7147.18</v>
      </c>
      <c r="O22" s="28">
        <f t="shared" si="5"/>
        <v>824004.55</v>
      </c>
      <c r="W22" s="51"/>
    </row>
    <row r="23" spans="1:15" ht="18.75" customHeight="1">
      <c r="A23" s="26" t="s">
        <v>35</v>
      </c>
      <c r="B23" s="28">
        <v>28277.44</v>
      </c>
      <c r="C23" s="28">
        <v>20241.53</v>
      </c>
      <c r="D23" s="28">
        <v>16328.55</v>
      </c>
      <c r="E23" s="28">
        <v>6657.61</v>
      </c>
      <c r="F23" s="28">
        <v>16246.51</v>
      </c>
      <c r="G23" s="28">
        <v>25904.4</v>
      </c>
      <c r="H23" s="28">
        <v>3046.23</v>
      </c>
      <c r="I23" s="28">
        <v>21442.37</v>
      </c>
      <c r="J23" s="28">
        <v>17768.85</v>
      </c>
      <c r="K23" s="28">
        <v>30422.34</v>
      </c>
      <c r="L23" s="28">
        <v>26383.52</v>
      </c>
      <c r="M23" s="28">
        <v>14796.48</v>
      </c>
      <c r="N23" s="28">
        <v>7163.46</v>
      </c>
      <c r="O23" s="28">
        <f t="shared" si="5"/>
        <v>234679.29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1257.19</v>
      </c>
      <c r="C26" s="28">
        <v>939.53</v>
      </c>
      <c r="D26" s="28">
        <v>904.53</v>
      </c>
      <c r="E26" s="28">
        <v>258.44</v>
      </c>
      <c r="F26" s="28">
        <v>872.22</v>
      </c>
      <c r="G26" s="28">
        <v>1114.51</v>
      </c>
      <c r="H26" s="28">
        <v>188.44</v>
      </c>
      <c r="I26" s="28">
        <v>648.78</v>
      </c>
      <c r="J26" s="28">
        <v>826.46</v>
      </c>
      <c r="K26" s="28">
        <v>1216.81</v>
      </c>
      <c r="L26" s="28">
        <v>1057.98</v>
      </c>
      <c r="M26" s="28">
        <v>516.87</v>
      </c>
      <c r="N26" s="28">
        <v>239.59</v>
      </c>
      <c r="O26" s="28">
        <f t="shared" si="5"/>
        <v>10041.35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648.24</v>
      </c>
      <c r="G27" s="28">
        <v>873.27</v>
      </c>
      <c r="H27" s="28">
        <v>161.72</v>
      </c>
      <c r="I27" s="28">
        <v>683.29</v>
      </c>
      <c r="J27" s="28">
        <v>645.53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7801.700000000001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27389.47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388618.72000000003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38</v>
      </c>
      <c r="B31" s="28">
        <f>+B32+B34+B47+B48+B49+B54-B55</f>
        <v>-38098.76</v>
      </c>
      <c r="C31" s="28">
        <f aca="true" t="shared" si="7" ref="C31:O31">+C32+C34+C47+C48+C49+C54-C55</f>
        <v>-35377.55</v>
      </c>
      <c r="D31" s="28">
        <f t="shared" si="7"/>
        <v>-29616.95</v>
      </c>
      <c r="E31" s="28">
        <f t="shared" si="7"/>
        <v>-5630.2699999999995</v>
      </c>
      <c r="F31" s="28">
        <f t="shared" si="7"/>
        <v>-23915.32</v>
      </c>
      <c r="G31" s="28">
        <f t="shared" si="7"/>
        <v>-31312.57</v>
      </c>
      <c r="H31" s="28">
        <f t="shared" si="7"/>
        <v>-5095.86</v>
      </c>
      <c r="I31" s="28">
        <f t="shared" si="7"/>
        <v>-27178.45</v>
      </c>
      <c r="J31" s="28">
        <f t="shared" si="7"/>
        <v>-27026.84</v>
      </c>
      <c r="K31" s="28">
        <f t="shared" si="7"/>
        <v>-30856.21</v>
      </c>
      <c r="L31" s="28">
        <f t="shared" si="7"/>
        <v>-22677.809999999998</v>
      </c>
      <c r="M31" s="28">
        <f t="shared" si="7"/>
        <v>-12114.14</v>
      </c>
      <c r="N31" s="28">
        <f t="shared" si="7"/>
        <v>-7703.53</v>
      </c>
      <c r="O31" s="28">
        <f t="shared" si="7"/>
        <v>-296604.26</v>
      </c>
    </row>
    <row r="32" spans="1:15" ht="18.75" customHeight="1">
      <c r="A32" s="26" t="s">
        <v>39</v>
      </c>
      <c r="B32" s="29">
        <f>+B33</f>
        <v>-31108</v>
      </c>
      <c r="C32" s="29">
        <f>+C33</f>
        <v>-30153.2</v>
      </c>
      <c r="D32" s="29">
        <f aca="true" t="shared" si="8" ref="D32:O32">+D33</f>
        <v>-24587.2</v>
      </c>
      <c r="E32" s="29">
        <f t="shared" si="8"/>
        <v>-4193.2</v>
      </c>
      <c r="F32" s="29">
        <f t="shared" si="8"/>
        <v>-19065.2</v>
      </c>
      <c r="G32" s="29">
        <f t="shared" si="8"/>
        <v>-25115.2</v>
      </c>
      <c r="H32" s="29">
        <f t="shared" si="8"/>
        <v>-4048</v>
      </c>
      <c r="I32" s="29">
        <f t="shared" si="8"/>
        <v>-23570.8</v>
      </c>
      <c r="J32" s="29">
        <f t="shared" si="8"/>
        <v>-22431.2</v>
      </c>
      <c r="K32" s="29">
        <f t="shared" si="8"/>
        <v>-24090</v>
      </c>
      <c r="L32" s="29">
        <f t="shared" si="8"/>
        <v>-16794.8</v>
      </c>
      <c r="M32" s="29">
        <f t="shared" si="8"/>
        <v>-9240</v>
      </c>
      <c r="N32" s="29">
        <f t="shared" si="8"/>
        <v>-6371.2</v>
      </c>
      <c r="O32" s="29">
        <f t="shared" si="8"/>
        <v>-240768</v>
      </c>
    </row>
    <row r="33" spans="1:26" ht="18.75" customHeight="1">
      <c r="A33" s="27" t="s">
        <v>40</v>
      </c>
      <c r="B33" s="16">
        <f>ROUND((-B9)*$G$3,2)</f>
        <v>-31108</v>
      </c>
      <c r="C33" s="16">
        <f aca="true" t="shared" si="9" ref="C33:N33">ROUND((-C9)*$G$3,2)</f>
        <v>-30153.2</v>
      </c>
      <c r="D33" s="16">
        <f t="shared" si="9"/>
        <v>-24587.2</v>
      </c>
      <c r="E33" s="16">
        <f t="shared" si="9"/>
        <v>-4193.2</v>
      </c>
      <c r="F33" s="16">
        <f t="shared" si="9"/>
        <v>-19065.2</v>
      </c>
      <c r="G33" s="16">
        <f t="shared" si="9"/>
        <v>-25115.2</v>
      </c>
      <c r="H33" s="16">
        <f t="shared" si="9"/>
        <v>-4048</v>
      </c>
      <c r="I33" s="16">
        <f t="shared" si="9"/>
        <v>-23570.8</v>
      </c>
      <c r="J33" s="16">
        <f t="shared" si="9"/>
        <v>-22431.2</v>
      </c>
      <c r="K33" s="16">
        <f t="shared" si="9"/>
        <v>-24090</v>
      </c>
      <c r="L33" s="16">
        <f t="shared" si="9"/>
        <v>-16794.8</v>
      </c>
      <c r="M33" s="16">
        <f t="shared" si="9"/>
        <v>-9240</v>
      </c>
      <c r="N33" s="16">
        <f t="shared" si="9"/>
        <v>-6371.2</v>
      </c>
      <c r="O33" s="30">
        <f aca="true" t="shared" si="10" ref="O33:O55">SUM(B33:N33)</f>
        <v>-240768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-6990.76</v>
      </c>
      <c r="C34" s="29">
        <f aca="true" t="shared" si="11" ref="C34:O34">SUM(C35:C45)</f>
        <v>-5224.35</v>
      </c>
      <c r="D34" s="29">
        <f t="shared" si="11"/>
        <v>-5029.75</v>
      </c>
      <c r="E34" s="29">
        <f t="shared" si="11"/>
        <v>-1437.07</v>
      </c>
      <c r="F34" s="29">
        <f t="shared" si="11"/>
        <v>-4850.12</v>
      </c>
      <c r="G34" s="29">
        <f t="shared" si="11"/>
        <v>-6197.37</v>
      </c>
      <c r="H34" s="29">
        <f t="shared" si="11"/>
        <v>-1047.86</v>
      </c>
      <c r="I34" s="29">
        <f t="shared" si="11"/>
        <v>-3607.65</v>
      </c>
      <c r="J34" s="29">
        <f t="shared" si="11"/>
        <v>-4595.64</v>
      </c>
      <c r="K34" s="29">
        <f t="shared" si="11"/>
        <v>-6766.21</v>
      </c>
      <c r="L34" s="29">
        <f t="shared" si="11"/>
        <v>-5883.01</v>
      </c>
      <c r="M34" s="29">
        <f t="shared" si="11"/>
        <v>-2874.14</v>
      </c>
      <c r="N34" s="29">
        <f t="shared" si="11"/>
        <v>-1332.33</v>
      </c>
      <c r="O34" s="29">
        <f t="shared" si="11"/>
        <v>-55836.26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48</v>
      </c>
      <c r="B43" s="31">
        <v>-6990.76</v>
      </c>
      <c r="C43" s="31">
        <v>-5224.35</v>
      </c>
      <c r="D43" s="31">
        <v>-5029.75</v>
      </c>
      <c r="E43" s="31">
        <v>-1437.07</v>
      </c>
      <c r="F43" s="31">
        <v>-4850.12</v>
      </c>
      <c r="G43" s="31">
        <v>-6197.37</v>
      </c>
      <c r="H43" s="31">
        <v>-1047.86</v>
      </c>
      <c r="I43" s="31">
        <v>-3607.65</v>
      </c>
      <c r="J43" s="31">
        <v>-4595.64</v>
      </c>
      <c r="K43" s="31">
        <v>-6766.21</v>
      </c>
      <c r="L43" s="31">
        <v>-5883.01</v>
      </c>
      <c r="M43" s="31">
        <v>-2874.14</v>
      </c>
      <c r="N43" s="31">
        <v>-1332.33</v>
      </c>
      <c r="O43" s="31">
        <f>SUM(B43:N43)</f>
        <v>-55836.26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74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79</v>
      </c>
      <c r="B50" s="33">
        <v>-42410.52</v>
      </c>
      <c r="C50" s="33">
        <v>-40340.23</v>
      </c>
      <c r="D50" s="33">
        <v>-33504.48</v>
      </c>
      <c r="E50" s="33">
        <v>-12467.69</v>
      </c>
      <c r="F50" s="33">
        <v>-37235.79</v>
      </c>
      <c r="G50" s="33">
        <v>-52949.62</v>
      </c>
      <c r="H50" s="33">
        <v>-10026.25</v>
      </c>
      <c r="I50" s="33">
        <v>-30181.7</v>
      </c>
      <c r="J50" s="33">
        <v>-34140.01</v>
      </c>
      <c r="K50" s="33">
        <v>-35319.15</v>
      </c>
      <c r="L50" s="33">
        <v>-31298.83</v>
      </c>
      <c r="M50" s="33">
        <v>-13013.28</v>
      </c>
      <c r="N50" s="33">
        <v>-4661.18</v>
      </c>
      <c r="O50" s="31">
        <f t="shared" si="10"/>
        <v>-377548.7300000001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80</v>
      </c>
      <c r="B51" s="33">
        <v>42410.52</v>
      </c>
      <c r="C51" s="33">
        <v>40340.23</v>
      </c>
      <c r="D51" s="33">
        <v>33504.48</v>
      </c>
      <c r="E51" s="33">
        <v>12467.69</v>
      </c>
      <c r="F51" s="33">
        <v>37235.79</v>
      </c>
      <c r="G51" s="33">
        <v>52949.62</v>
      </c>
      <c r="H51" s="33">
        <v>10026.25</v>
      </c>
      <c r="I51" s="33">
        <v>30181.7</v>
      </c>
      <c r="J51" s="33">
        <v>34140.01</v>
      </c>
      <c r="K51" s="33">
        <v>35319.15</v>
      </c>
      <c r="L51" s="33">
        <v>31298.83</v>
      </c>
      <c r="M51" s="33">
        <v>13013.28</v>
      </c>
      <c r="N51" s="33">
        <v>4661.18</v>
      </c>
      <c r="O51" s="31">
        <f t="shared" si="10"/>
        <v>377548.7300000001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51</v>
      </c>
      <c r="B53" s="34">
        <f>+B20+B31</f>
        <v>555762.3599999999</v>
      </c>
      <c r="C53" s="34">
        <f aca="true" t="shared" si="13" ref="C53:N53">+C20+C31</f>
        <v>387932.7100000001</v>
      </c>
      <c r="D53" s="34">
        <f t="shared" si="13"/>
        <v>385765.7800000001</v>
      </c>
      <c r="E53" s="34">
        <f t="shared" si="13"/>
        <v>112809.02</v>
      </c>
      <c r="F53" s="34">
        <f t="shared" si="13"/>
        <v>374427.55</v>
      </c>
      <c r="G53" s="34">
        <f t="shared" si="13"/>
        <v>484300.19</v>
      </c>
      <c r="H53" s="34">
        <f t="shared" si="13"/>
        <v>83893.28000000001</v>
      </c>
      <c r="I53" s="34">
        <f t="shared" si="13"/>
        <v>290947.01</v>
      </c>
      <c r="J53" s="34">
        <f t="shared" si="13"/>
        <v>351128.53</v>
      </c>
      <c r="K53" s="34">
        <f t="shared" si="13"/>
        <v>527452.6500000001</v>
      </c>
      <c r="L53" s="34">
        <f t="shared" si="13"/>
        <v>467555.61000000004</v>
      </c>
      <c r="M53" s="34">
        <f t="shared" si="13"/>
        <v>236768.39</v>
      </c>
      <c r="N53" s="34">
        <f t="shared" si="13"/>
        <v>101666.37000000001</v>
      </c>
      <c r="O53" s="34">
        <f>SUM(B53:N53)</f>
        <v>4360409.450000001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54</v>
      </c>
      <c r="B59" s="42">
        <f aca="true" t="shared" si="14" ref="B59:O59">SUM(B60:B70)</f>
        <v>555762.36</v>
      </c>
      <c r="C59" s="42">
        <f t="shared" si="14"/>
        <v>387932.70999999996</v>
      </c>
      <c r="D59" s="42">
        <f t="shared" si="14"/>
        <v>385765.78</v>
      </c>
      <c r="E59" s="42">
        <f t="shared" si="14"/>
        <v>112809.02</v>
      </c>
      <c r="F59" s="42">
        <f t="shared" si="14"/>
        <v>374427.55</v>
      </c>
      <c r="G59" s="42">
        <f t="shared" si="14"/>
        <v>484300.18</v>
      </c>
      <c r="H59" s="42">
        <f t="shared" si="14"/>
        <v>83893.28</v>
      </c>
      <c r="I59" s="42">
        <f t="shared" si="14"/>
        <v>290947.01</v>
      </c>
      <c r="J59" s="42">
        <f t="shared" si="14"/>
        <v>351128.52</v>
      </c>
      <c r="K59" s="42">
        <f t="shared" si="14"/>
        <v>527452.65</v>
      </c>
      <c r="L59" s="42">
        <f t="shared" si="14"/>
        <v>467555.61</v>
      </c>
      <c r="M59" s="42">
        <f t="shared" si="14"/>
        <v>236768.39</v>
      </c>
      <c r="N59" s="42">
        <f t="shared" si="14"/>
        <v>101666.36</v>
      </c>
      <c r="O59" s="34">
        <f t="shared" si="14"/>
        <v>4360409.420000001</v>
      </c>
      <c r="Q59"/>
    </row>
    <row r="60" spans="1:18" ht="18.75" customHeight="1">
      <c r="A60" s="26" t="s">
        <v>55</v>
      </c>
      <c r="B60" s="42">
        <v>463991.32</v>
      </c>
      <c r="C60" s="42">
        <v>286007.99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749999.31</v>
      </c>
      <c r="P60"/>
      <c r="Q60"/>
      <c r="R60" s="41"/>
    </row>
    <row r="61" spans="1:16" ht="18.75" customHeight="1">
      <c r="A61" s="26" t="s">
        <v>56</v>
      </c>
      <c r="B61" s="42">
        <v>91771.04</v>
      </c>
      <c r="C61" s="42">
        <v>101924.72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193695.76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385765.78</v>
      </c>
      <c r="E62" s="43">
        <v>0</v>
      </c>
      <c r="F62" s="43">
        <v>0</v>
      </c>
      <c r="G62" s="43">
        <v>0</v>
      </c>
      <c r="H62" s="42">
        <v>83893.28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469659.06000000006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112809.02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112809.02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374427.55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374427.55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484300.18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484300.18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290947.01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290947.01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351128.52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351128.52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527452.65</v>
      </c>
      <c r="L68" s="29">
        <v>467555.61</v>
      </c>
      <c r="M68" s="43">
        <v>0</v>
      </c>
      <c r="N68" s="43">
        <v>0</v>
      </c>
      <c r="O68" s="34">
        <f t="shared" si="15"/>
        <v>995008.26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236768.39</v>
      </c>
      <c r="N69" s="43">
        <v>0</v>
      </c>
      <c r="O69" s="34">
        <f t="shared" si="15"/>
        <v>236768.39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101666.36</v>
      </c>
      <c r="O70" s="46">
        <f t="shared" si="15"/>
        <v>101666.36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2023-01-16T20:00:43Z</dcterms:modified>
  <cp:category/>
  <cp:version/>
  <cp:contentType/>
  <cp:contentStatus/>
</cp:coreProperties>
</file>