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<sst xmlns="http://schemas.openxmlformats.org/spreadsheetml/2006/main" count="88" uniqueCount="85">
  <si>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</si>
  <si>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</si>
  <si>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</si>
  <si>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</si>
  <si>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</si>
  <si>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</si>
  <si>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</si>
  <si>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</si>
  <si>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</si>
  <si>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</si>
  <si>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</si>
  <si>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</si>
  <si>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</si>
  <si>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</si>
  <si>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</si>
  <si>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</si>
  <si>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</si>
  <si>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</si>
  <si>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</si>
  <si>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</si>
  <si>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</si>
  <si>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</si>
  <si>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</si>
  <si>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</si>
  <si>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</si>
  <si>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</si>
  <si>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</si>
  <si>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</si>
  <si>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</si>
  <si>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</si>
  <si>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</si>
  <si>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</si>
  <si>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</si>
  <si>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</si>
  <si>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</si>
  <si>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</si>
  <si>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</si>
  <si>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</si>
  <si>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</si>
  <si>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</si>
  <si>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</si>
  <si>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</si>
  <si>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</si>
  <si>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</si>
  <si>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</si>
  <si>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</si>
  <si>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</si>
  <si>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</si>
  <si>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</si>
  <si>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</si>
  <si>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</si>
  <si>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</si>
  <si>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</si>
  <si>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</si>
  <si>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</si>
  <si>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</si>
  <si>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</si>
  <si>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</si>
  <si>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</si>
  <si>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</si>
  <si>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</si>
  <si>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</si>
  <si>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</si>
  <si>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</si>
  <si>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</si>
  <si>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</si>
  <si>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</si>
  <si>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</si>
  <si>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</si>
  <si>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</si>
  <si>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</si>
  <si>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</si>
  <si>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</si>
  <si>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</si>
  <si>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</si>
  <si>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</si>
  <si>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</si>
  <si>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</si>
  <si>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</si>
  <si>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</si>
  <si>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</si>
  <si>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</si>
  <si>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</si>
  <si>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</si>
  <si>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26/11/22 - VENCIMENTO 02/12/22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</si>
</sst>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5" fontId="33" fillId="0" borderId="4" xfId="46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269086</v>
      </c>
      <c r="C7" s="9">
        <f t="shared" si="0"/>
        <v>185110</v>
      </c>
      <c r="D7" s="9">
        <f t="shared" si="0"/>
        <v>197725</v>
      </c>
      <c r="E7" s="9">
        <f t="shared" si="0"/>
        <v>46796</v>
      </c>
      <c r="F7" s="9">
        <f t="shared" si="0"/>
        <v>149576</v>
      </c>
      <c r="G7" s="9">
        <f t="shared" si="0"/>
        <v>231442</v>
      </c>
      <c r="H7" s="9">
        <f t="shared" si="0"/>
        <v>28661</v>
      </c>
      <c r="I7" s="9">
        <f t="shared" si="0"/>
        <v>153018</v>
      </c>
      <c r="J7" s="9">
        <f t="shared" si="0"/>
        <v>154731</v>
      </c>
      <c r="K7" s="9">
        <f t="shared" si="0"/>
        <v>240886</v>
      </c>
      <c r="L7" s="9">
        <f t="shared" si="0"/>
        <v>189240</v>
      </c>
      <c r="M7" s="9">
        <f t="shared" si="0"/>
        <v>81849</v>
      </c>
      <c r="N7" s="9">
        <f t="shared" si="0"/>
        <v>51960</v>
      </c>
      <c r="O7" s="9">
        <f t="shared" si="0"/>
        <v>1980080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11255</v>
      </c>
      <c r="C8" s="11">
        <f t="shared" si="1"/>
        <v>12250</v>
      </c>
      <c r="D8" s="11">
        <f t="shared" si="1"/>
        <v>9626</v>
      </c>
      <c r="E8" s="11">
        <f t="shared" si="1"/>
        <v>1939</v>
      </c>
      <c r="F8" s="11">
        <f t="shared" si="1"/>
        <v>6555</v>
      </c>
      <c r="G8" s="11">
        <f t="shared" si="1"/>
        <v>9360</v>
      </c>
      <c r="H8" s="11">
        <f t="shared" si="1"/>
        <v>1856</v>
      </c>
      <c r="I8" s="11">
        <f t="shared" si="1"/>
        <v>10808</v>
      </c>
      <c r="J8" s="11">
        <f t="shared" si="1"/>
        <v>8644</v>
      </c>
      <c r="K8" s="11">
        <f t="shared" si="1"/>
        <v>7396</v>
      </c>
      <c r="L8" s="11">
        <f t="shared" si="1"/>
        <v>6114</v>
      </c>
      <c r="M8" s="11">
        <f t="shared" si="1"/>
        <v>3710</v>
      </c>
      <c r="N8" s="11">
        <f t="shared" si="1"/>
        <v>3264</v>
      </c>
      <c r="O8" s="11">
        <f t="shared" si="1"/>
        <v>92777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11255</v>
      </c>
      <c r="C9" s="11">
        <v>12250</v>
      </c>
      <c r="D9" s="11">
        <v>9626</v>
      </c>
      <c r="E9" s="11">
        <v>1939</v>
      </c>
      <c r="F9" s="11">
        <v>6555</v>
      </c>
      <c r="G9" s="11">
        <v>9360</v>
      </c>
      <c r="H9" s="11">
        <v>1856</v>
      </c>
      <c r="I9" s="11">
        <v>10805</v>
      </c>
      <c r="J9" s="11">
        <v>8644</v>
      </c>
      <c r="K9" s="11">
        <v>7390</v>
      </c>
      <c r="L9" s="11">
        <v>6114</v>
      </c>
      <c r="M9" s="11">
        <v>3703</v>
      </c>
      <c r="N9" s="11">
        <v>3261</v>
      </c>
      <c r="O9" s="11">
        <f>SUM(B9:N9)</f>
        <v>92758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6</v>
      </c>
      <c r="L10" s="13">
        <v>0</v>
      </c>
      <c r="M10" s="13">
        <v>7</v>
      </c>
      <c r="N10" s="13">
        <v>3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257831</v>
      </c>
      <c r="C11" s="13">
        <v>172860</v>
      </c>
      <c r="D11" s="13">
        <v>188099</v>
      </c>
      <c r="E11" s="13">
        <v>44857</v>
      </c>
      <c r="F11" s="13">
        <v>143021</v>
      </c>
      <c r="G11" s="13">
        <v>222082</v>
      </c>
      <c r="H11" s="13">
        <v>26805</v>
      </c>
      <c r="I11" s="13">
        <v>142210</v>
      </c>
      <c r="J11" s="13">
        <v>146087</v>
      </c>
      <c r="K11" s="13">
        <v>233490</v>
      </c>
      <c r="L11" s="13">
        <v>183126</v>
      </c>
      <c r="M11" s="13">
        <v>78139</v>
      </c>
      <c r="N11" s="13">
        <v>48696</v>
      </c>
      <c r="O11" s="11">
        <f>SUM(B11:N11)</f>
        <v>1887303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18625</v>
      </c>
      <c r="C12" s="13">
        <v>16008</v>
      </c>
      <c r="D12" s="13">
        <v>14256</v>
      </c>
      <c r="E12" s="13">
        <v>4686</v>
      </c>
      <c r="F12" s="13">
        <v>13829</v>
      </c>
      <c r="G12" s="13">
        <v>22805</v>
      </c>
      <c r="H12" s="13">
        <v>2955</v>
      </c>
      <c r="I12" s="13">
        <v>14046</v>
      </c>
      <c r="J12" s="13">
        <v>12269</v>
      </c>
      <c r="K12" s="13">
        <v>15719</v>
      </c>
      <c r="L12" s="13">
        <v>11683</v>
      </c>
      <c r="M12" s="13">
        <v>4268</v>
      </c>
      <c r="N12" s="13">
        <v>2198</v>
      </c>
      <c r="O12" s="11">
        <f>SUM(B12:N12)</f>
        <v>153347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239206</v>
      </c>
      <c r="C13" s="15">
        <f t="shared" si="2"/>
        <v>156852</v>
      </c>
      <c r="D13" s="15">
        <f t="shared" si="2"/>
        <v>173843</v>
      </c>
      <c r="E13" s="15">
        <f t="shared" si="2"/>
        <v>40171</v>
      </c>
      <c r="F13" s="15">
        <f t="shared" si="2"/>
        <v>129192</v>
      </c>
      <c r="G13" s="15">
        <f t="shared" si="2"/>
        <v>199277</v>
      </c>
      <c r="H13" s="15">
        <f t="shared" si="2"/>
        <v>23850</v>
      </c>
      <c r="I13" s="15">
        <f t="shared" si="2"/>
        <v>128164</v>
      </c>
      <c r="J13" s="15">
        <f t="shared" si="2"/>
        <v>133818</v>
      </c>
      <c r="K13" s="15">
        <f t="shared" si="2"/>
        <v>217771</v>
      </c>
      <c r="L13" s="15">
        <f t="shared" si="2"/>
        <v>171443</v>
      </c>
      <c r="M13" s="15">
        <f t="shared" si="2"/>
        <v>73871</v>
      </c>
      <c r="N13" s="15">
        <f t="shared" si="2"/>
        <v>46498</v>
      </c>
      <c r="O13" s="11">
        <f>SUM(B13:N13)</f>
        <v>1733956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1.2260314197151</v>
      </c>
      <c r="C18" s="19">
        <v>1.25764413950749</v>
      </c>
      <c r="D18" s="19">
        <v>1.290688083461249</v>
      </c>
      <c r="E18" s="19">
        <v>0.882449481906149</v>
      </c>
      <c r="F18" s="19">
        <v>1.341679681382818</v>
      </c>
      <c r="G18" s="19">
        <v>1.430208664159153</v>
      </c>
      <c r="H18" s="19">
        <v>1.688519998128081</v>
      </c>
      <c r="I18" s="19">
        <v>1.218124830555451</v>
      </c>
      <c r="J18" s="19">
        <v>1.355186986682697</v>
      </c>
      <c r="K18" s="19">
        <v>1.184804324656517</v>
      </c>
      <c r="L18" s="19">
        <v>1.230072411484712</v>
      </c>
      <c r="M18" s="19">
        <v>1.233786578092884</v>
      </c>
      <c r="N18" s="19">
        <v>1.087753350717968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1080992.46</v>
      </c>
      <c r="C20" s="24">
        <f t="shared" si="3"/>
        <v>768918.2799999999</v>
      </c>
      <c r="D20" s="24">
        <f t="shared" si="3"/>
        <v>732541.08</v>
      </c>
      <c r="E20" s="24">
        <f t="shared" si="3"/>
        <v>207811.47999999998</v>
      </c>
      <c r="F20" s="24">
        <f t="shared" si="3"/>
        <v>662681.4899999999</v>
      </c>
      <c r="G20" s="24">
        <f t="shared" si="3"/>
        <v>922635.6199999999</v>
      </c>
      <c r="H20" s="24">
        <f t="shared" si="3"/>
        <v>178180.26</v>
      </c>
      <c r="I20" s="24">
        <f t="shared" si="3"/>
        <v>637501.8299999998</v>
      </c>
      <c r="J20" s="24">
        <f t="shared" si="3"/>
        <v>688763.85</v>
      </c>
      <c r="K20" s="24">
        <f t="shared" si="3"/>
        <v>901346.4299999999</v>
      </c>
      <c r="L20" s="24">
        <f t="shared" si="3"/>
        <v>841446.0599999999</v>
      </c>
      <c r="M20" s="24">
        <f t="shared" si="3"/>
        <v>430183.13</v>
      </c>
      <c r="N20" s="24">
        <f t="shared" si="3"/>
        <v>213346.63</v>
      </c>
      <c r="O20" s="24">
        <f>O21+O22+O23+O24+O25+O26+O27++O28+O29</f>
        <v>8266348.600000001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790144.13</v>
      </c>
      <c r="C21" s="28">
        <f t="shared" si="4"/>
        <v>561531.19</v>
      </c>
      <c r="D21" s="28">
        <f t="shared" si="4"/>
        <v>526027.59</v>
      </c>
      <c r="E21" s="28">
        <f t="shared" si="4"/>
        <v>212683.14</v>
      </c>
      <c r="F21" s="28">
        <f t="shared" si="4"/>
        <v>461232.55</v>
      </c>
      <c r="G21" s="28">
        <f t="shared" si="4"/>
        <v>587214.64</v>
      </c>
      <c r="H21" s="28">
        <f t="shared" si="4"/>
        <v>97633.7</v>
      </c>
      <c r="I21" s="28">
        <f t="shared" si="4"/>
        <v>460905.52</v>
      </c>
      <c r="J21" s="28">
        <f t="shared" si="4"/>
        <v>468773.04</v>
      </c>
      <c r="K21" s="28">
        <f t="shared" si="4"/>
        <v>689825.24</v>
      </c>
      <c r="L21" s="28">
        <f t="shared" si="4"/>
        <v>617054.87</v>
      </c>
      <c r="M21" s="28">
        <f t="shared" si="4"/>
        <v>307965.05</v>
      </c>
      <c r="N21" s="28">
        <f t="shared" si="4"/>
        <v>176596.45</v>
      </c>
      <c r="O21" s="28">
        <f aca="true" t="shared" si="5" ref="O21:O29">SUM(B21:N21)</f>
        <v>5957587.11</v>
      </c>
    </row>
    <row r="22" spans="1:23" ht="18.75" customHeight="1">
      <c r="A22" s="26" t="s">
        <v>34</v>
      </c>
      <c r="B22" s="28">
        <f>IF(B18&lt;&gt;0,ROUND((B18-1)*B21,2),0)</f>
        <v>178597.4</v>
      </c>
      <c r="C22" s="28">
        <f aca="true" t="shared" si="6" ref="C22:N22">IF(C18&lt;&gt;0,ROUND((C18-1)*C21,2),0)</f>
        <v>144675.22</v>
      </c>
      <c r="D22" s="28">
        <f t="shared" si="6"/>
        <v>152909.95</v>
      </c>
      <c r="E22" s="28">
        <f t="shared" si="6"/>
        <v>-25001.01</v>
      </c>
      <c r="F22" s="28">
        <f t="shared" si="6"/>
        <v>157593.79</v>
      </c>
      <c r="G22" s="28">
        <f t="shared" si="6"/>
        <v>252624.83</v>
      </c>
      <c r="H22" s="28">
        <f t="shared" si="6"/>
        <v>67222.75</v>
      </c>
      <c r="I22" s="28">
        <f t="shared" si="6"/>
        <v>100534.94</v>
      </c>
      <c r="J22" s="28">
        <f t="shared" si="6"/>
        <v>166502.08</v>
      </c>
      <c r="K22" s="28">
        <f t="shared" si="6"/>
        <v>127482.69</v>
      </c>
      <c r="L22" s="28">
        <f t="shared" si="6"/>
        <v>141967.3</v>
      </c>
      <c r="M22" s="28">
        <f t="shared" si="6"/>
        <v>71998.1</v>
      </c>
      <c r="N22" s="28">
        <f t="shared" si="6"/>
        <v>15496.93</v>
      </c>
      <c r="O22" s="28">
        <f t="shared" si="5"/>
        <v>1552604.97</v>
      </c>
      <c r="W22" s="51"/>
    </row>
    <row r="23" spans="1:15" ht="18.75" customHeight="1">
      <c r="A23" s="26" t="s">
        <v>35</v>
      </c>
      <c r="B23" s="28">
        <v>46237.95</v>
      </c>
      <c r="C23" s="28">
        <v>33205.24</v>
      </c>
      <c r="D23" s="28">
        <v>23157.94</v>
      </c>
      <c r="E23" s="28">
        <v>8898.18</v>
      </c>
      <c r="F23" s="28">
        <v>23517.41</v>
      </c>
      <c r="G23" s="28">
        <v>36838.83</v>
      </c>
      <c r="H23" s="28">
        <v>4754.25</v>
      </c>
      <c r="I23" s="28">
        <v>30773.75</v>
      </c>
      <c r="J23" s="28">
        <v>29881.81</v>
      </c>
      <c r="K23" s="28">
        <v>39012.92</v>
      </c>
      <c r="L23" s="28">
        <v>37686.11</v>
      </c>
      <c r="M23" s="28">
        <v>18395.94</v>
      </c>
      <c r="N23" s="28">
        <v>10415.28</v>
      </c>
      <c r="O23" s="28">
        <f t="shared" si="5"/>
        <v>342775.61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1289.49</v>
      </c>
      <c r="C26" s="28">
        <v>939.53</v>
      </c>
      <c r="D26" s="28">
        <v>885.68</v>
      </c>
      <c r="E26" s="28">
        <v>250.36</v>
      </c>
      <c r="F26" s="28">
        <v>802.23</v>
      </c>
      <c r="G26" s="28">
        <v>1111.82</v>
      </c>
      <c r="H26" s="28">
        <v>215.36</v>
      </c>
      <c r="I26" s="28">
        <v>751.08</v>
      </c>
      <c r="J26" s="28">
        <v>837.23</v>
      </c>
      <c r="K26" s="28">
        <v>1084.9</v>
      </c>
      <c r="L26" s="28">
        <v>1009.52</v>
      </c>
      <c r="M26" s="28">
        <v>506.11</v>
      </c>
      <c r="N26" s="28">
        <v>258.48</v>
      </c>
      <c r="O26" s="28">
        <f t="shared" si="5"/>
        <v>9941.789999999999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-56692.39</v>
      </c>
      <c r="C31" s="28">
        <f aca="true" t="shared" si="7" ref="C31:O31">+C32+C34+C47+C48+C49+C54-C55</f>
        <v>-59124.35</v>
      </c>
      <c r="D31" s="28">
        <f t="shared" si="7"/>
        <v>-47279.36</v>
      </c>
      <c r="E31" s="28">
        <f t="shared" si="7"/>
        <v>-9923.76</v>
      </c>
      <c r="F31" s="28">
        <f t="shared" si="7"/>
        <v>-33302.91</v>
      </c>
      <c r="G31" s="28">
        <f t="shared" si="7"/>
        <v>-47366.4</v>
      </c>
      <c r="H31" s="28">
        <f t="shared" si="7"/>
        <v>-9363.96</v>
      </c>
      <c r="I31" s="28">
        <f t="shared" si="7"/>
        <v>-51718.49</v>
      </c>
      <c r="J31" s="28">
        <f t="shared" si="7"/>
        <v>-42689.11</v>
      </c>
      <c r="K31" s="28">
        <f t="shared" si="7"/>
        <v>-38548.71</v>
      </c>
      <c r="L31" s="28">
        <f t="shared" si="7"/>
        <v>-32515.16</v>
      </c>
      <c r="M31" s="28">
        <f t="shared" si="7"/>
        <v>-19107.47</v>
      </c>
      <c r="N31" s="28">
        <f t="shared" si="7"/>
        <v>-15785.48</v>
      </c>
      <c r="O31" s="28">
        <f t="shared" si="7"/>
        <v>-463417.55</v>
      </c>
    </row>
    <row r="32" spans="1:15" ht="18.75" customHeight="1">
      <c r="A32" s="26" t="s">
        <v>39</v>
      </c>
      <c r="B32" s="29">
        <f>+B33</f>
        <v>-49522</v>
      </c>
      <c r="C32" s="29">
        <f>+C33</f>
        <v>-53900</v>
      </c>
      <c r="D32" s="29">
        <f aca="true" t="shared" si="8" ref="D32:O32">+D33</f>
        <v>-42354.4</v>
      </c>
      <c r="E32" s="29">
        <f t="shared" si="8"/>
        <v>-8531.6</v>
      </c>
      <c r="F32" s="29">
        <f t="shared" si="8"/>
        <v>-28842</v>
      </c>
      <c r="G32" s="29">
        <f t="shared" si="8"/>
        <v>-41184</v>
      </c>
      <c r="H32" s="29">
        <f t="shared" si="8"/>
        <v>-8166.4</v>
      </c>
      <c r="I32" s="29">
        <f t="shared" si="8"/>
        <v>-47542</v>
      </c>
      <c r="J32" s="29">
        <f t="shared" si="8"/>
        <v>-38033.6</v>
      </c>
      <c r="K32" s="29">
        <f t="shared" si="8"/>
        <v>-32516</v>
      </c>
      <c r="L32" s="29">
        <f t="shared" si="8"/>
        <v>-26901.6</v>
      </c>
      <c r="M32" s="29">
        <f t="shared" si="8"/>
        <v>-16293.2</v>
      </c>
      <c r="N32" s="29">
        <f t="shared" si="8"/>
        <v>-14348.4</v>
      </c>
      <c r="O32" s="29">
        <f t="shared" si="8"/>
        <v>-408135.2</v>
      </c>
    </row>
    <row r="33" spans="1:26" ht="18.75" customHeight="1">
      <c r="A33" s="27" t="s">
        <v>40</v>
      </c>
      <c r="B33" s="16">
        <f>ROUND((-B9)*$G$3,2)</f>
        <v>-49522</v>
      </c>
      <c r="C33" s="16">
        <f aca="true" t="shared" si="9" ref="C33:N33">ROUND((-C9)*$G$3,2)</f>
        <v>-53900</v>
      </c>
      <c r="D33" s="16">
        <f t="shared" si="9"/>
        <v>-42354.4</v>
      </c>
      <c r="E33" s="16">
        <f t="shared" si="9"/>
        <v>-8531.6</v>
      </c>
      <c r="F33" s="16">
        <f t="shared" si="9"/>
        <v>-28842</v>
      </c>
      <c r="G33" s="16">
        <f t="shared" si="9"/>
        <v>-41184</v>
      </c>
      <c r="H33" s="16">
        <f t="shared" si="9"/>
        <v>-8166.4</v>
      </c>
      <c r="I33" s="16">
        <f t="shared" si="9"/>
        <v>-47542</v>
      </c>
      <c r="J33" s="16">
        <f t="shared" si="9"/>
        <v>-38033.6</v>
      </c>
      <c r="K33" s="16">
        <f t="shared" si="9"/>
        <v>-32516</v>
      </c>
      <c r="L33" s="16">
        <f t="shared" si="9"/>
        <v>-26901.6</v>
      </c>
      <c r="M33" s="16">
        <f t="shared" si="9"/>
        <v>-16293.2</v>
      </c>
      <c r="N33" s="16">
        <f t="shared" si="9"/>
        <v>-14348.4</v>
      </c>
      <c r="O33" s="30">
        <f aca="true" t="shared" si="10" ref="O33:O55">SUM(B33:N33)</f>
        <v>-408135.2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-7170.39</v>
      </c>
      <c r="C34" s="29">
        <f aca="true" t="shared" si="11" ref="C34:O34">SUM(C35:C45)</f>
        <v>-5224.35</v>
      </c>
      <c r="D34" s="29">
        <f t="shared" si="11"/>
        <v>-4924.96</v>
      </c>
      <c r="E34" s="29">
        <f t="shared" si="11"/>
        <v>-1392.16</v>
      </c>
      <c r="F34" s="29">
        <f t="shared" si="11"/>
        <v>-4460.91</v>
      </c>
      <c r="G34" s="29">
        <f t="shared" si="11"/>
        <v>-6182.4</v>
      </c>
      <c r="H34" s="29">
        <f t="shared" si="11"/>
        <v>-1197.56</v>
      </c>
      <c r="I34" s="29">
        <f t="shared" si="11"/>
        <v>-4176.49</v>
      </c>
      <c r="J34" s="29">
        <f t="shared" si="11"/>
        <v>-4655.51</v>
      </c>
      <c r="K34" s="29">
        <f t="shared" si="11"/>
        <v>-6032.71</v>
      </c>
      <c r="L34" s="29">
        <f t="shared" si="11"/>
        <v>-5613.56</v>
      </c>
      <c r="M34" s="29">
        <f t="shared" si="11"/>
        <v>-2814.27</v>
      </c>
      <c r="N34" s="29">
        <f t="shared" si="11"/>
        <v>-1437.08</v>
      </c>
      <c r="O34" s="29">
        <f t="shared" si="11"/>
        <v>-55282.35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 s="57"/>
      <c r="Q40" s="58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 s="57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8.75" customHeight="1">
      <c r="A43" s="12" t="s">
        <v>48</v>
      </c>
      <c r="B43" s="31">
        <v>-7170.39</v>
      </c>
      <c r="C43" s="31">
        <v>-5224.35</v>
      </c>
      <c r="D43" s="31">
        <v>-4924.96</v>
      </c>
      <c r="E43" s="31">
        <v>-1392.16</v>
      </c>
      <c r="F43" s="31">
        <v>-4460.91</v>
      </c>
      <c r="G43" s="31">
        <v>-6182.4</v>
      </c>
      <c r="H43" s="31">
        <v>-1197.56</v>
      </c>
      <c r="I43" s="31">
        <v>-4176.49</v>
      </c>
      <c r="J43" s="31">
        <v>-4655.51</v>
      </c>
      <c r="K43" s="31">
        <v>-6032.71</v>
      </c>
      <c r="L43" s="31">
        <v>-5613.56</v>
      </c>
      <c r="M43" s="31">
        <v>-2814.27</v>
      </c>
      <c r="N43" s="31">
        <v>-1437.08</v>
      </c>
      <c r="O43" s="31">
        <f>SUM(B43:N43)</f>
        <v>-55282.35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8.75" customHeight="1">
      <c r="A44" s="12" t="s">
        <v>74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8.75" customHeight="1">
      <c r="A45" s="12" t="s">
        <v>75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8.75" customHeight="1">
      <c r="A50" s="27" t="s">
        <v>79</v>
      </c>
      <c r="B50" s="33">
        <v>-70689.33</v>
      </c>
      <c r="C50" s="33">
        <v>-64425.8</v>
      </c>
      <c r="D50" s="33">
        <v>-50576.01</v>
      </c>
      <c r="E50" s="33">
        <v>-19917.84</v>
      </c>
      <c r="F50" s="33">
        <v>-58735.91</v>
      </c>
      <c r="G50" s="33">
        <v>-86795.83</v>
      </c>
      <c r="H50" s="33">
        <v>-17493.9</v>
      </c>
      <c r="I50" s="33">
        <v>-54685.29</v>
      </c>
      <c r="J50" s="33">
        <v>-52517.45</v>
      </c>
      <c r="K50" s="33">
        <v>-56146.7</v>
      </c>
      <c r="L50" s="33">
        <v>-49426.1</v>
      </c>
      <c r="M50" s="33">
        <v>-20924.3</v>
      </c>
      <c r="N50" s="33">
        <v>-8666.71</v>
      </c>
      <c r="O50" s="31">
        <f t="shared" si="10"/>
        <v>-611001.17</v>
      </c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8.75" customHeight="1">
      <c r="A51" s="27" t="s">
        <v>80</v>
      </c>
      <c r="B51" s="33">
        <v>70689.33</v>
      </c>
      <c r="C51" s="33">
        <v>64425.8</v>
      </c>
      <c r="D51" s="33">
        <v>50576.01</v>
      </c>
      <c r="E51" s="33">
        <v>19917.84</v>
      </c>
      <c r="F51" s="33">
        <v>58735.91</v>
      </c>
      <c r="G51" s="33">
        <v>86795.83</v>
      </c>
      <c r="H51" s="33">
        <v>17493.9</v>
      </c>
      <c r="I51" s="33">
        <v>54685.29</v>
      </c>
      <c r="J51" s="33">
        <v>52517.45</v>
      </c>
      <c r="K51" s="33">
        <v>56146.7</v>
      </c>
      <c r="L51" s="33">
        <v>49426.1</v>
      </c>
      <c r="M51" s="33">
        <v>20924.3</v>
      </c>
      <c r="N51" s="33">
        <v>8666.71</v>
      </c>
      <c r="O51" s="31">
        <f t="shared" si="10"/>
        <v>611001.17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9"/>
      <c r="Q52" s="59"/>
      <c r="R52" s="59"/>
      <c r="S52" s="59"/>
      <c r="T52" s="59"/>
      <c r="U52" s="61"/>
      <c r="V52" s="62"/>
      <c r="W52" s="59"/>
      <c r="X52" s="59"/>
      <c r="Y52" s="59"/>
      <c r="Z52" s="59"/>
    </row>
    <row r="53" spans="1:26" ht="18.75" customHeight="1">
      <c r="A53" s="14" t="s">
        <v>51</v>
      </c>
      <c r="B53" s="34">
        <f>+B20+B31</f>
        <v>1024300.07</v>
      </c>
      <c r="C53" s="34">
        <f aca="true" t="shared" si="13" ref="C53:N53">+C20+C31</f>
        <v>709793.9299999999</v>
      </c>
      <c r="D53" s="34">
        <f t="shared" si="13"/>
        <v>685261.72</v>
      </c>
      <c r="E53" s="34">
        <f t="shared" si="13"/>
        <v>197887.71999999997</v>
      </c>
      <c r="F53" s="34">
        <f t="shared" si="13"/>
        <v>629378.5799999998</v>
      </c>
      <c r="G53" s="34">
        <f t="shared" si="13"/>
        <v>875269.2199999999</v>
      </c>
      <c r="H53" s="34">
        <f t="shared" si="13"/>
        <v>168816.30000000002</v>
      </c>
      <c r="I53" s="34">
        <f t="shared" si="13"/>
        <v>585783.3399999999</v>
      </c>
      <c r="J53" s="34">
        <f t="shared" si="13"/>
        <v>646074.74</v>
      </c>
      <c r="K53" s="34">
        <f t="shared" si="13"/>
        <v>862797.72</v>
      </c>
      <c r="L53" s="34">
        <f t="shared" si="13"/>
        <v>808930.8999999999</v>
      </c>
      <c r="M53" s="34">
        <f t="shared" si="13"/>
        <v>411075.66000000003</v>
      </c>
      <c r="N53" s="34">
        <f t="shared" si="13"/>
        <v>197561.15</v>
      </c>
      <c r="O53" s="34">
        <f>SUM(B53:N53)</f>
        <v>7802931.049999999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3"/>
      <c r="B57" s="64"/>
      <c r="C57" s="64"/>
      <c r="D57" s="65"/>
      <c r="E57" s="65"/>
      <c r="F57" s="65"/>
      <c r="G57" s="65"/>
      <c r="H57" s="65"/>
      <c r="I57" s="64"/>
      <c r="J57" s="65"/>
      <c r="K57" s="65"/>
      <c r="L57" s="65"/>
      <c r="M57" s="65"/>
      <c r="N57" s="65"/>
      <c r="O57" s="66"/>
      <c r="P57" s="59"/>
      <c r="Q57" s="59"/>
      <c r="R57" s="61"/>
      <c r="S57" s="59"/>
    </row>
    <row r="58" spans="1:17" ht="1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59"/>
      <c r="Q58" s="59"/>
    </row>
    <row r="59" spans="1:17" ht="18.75" customHeight="1">
      <c r="A59" s="14" t="s">
        <v>54</v>
      </c>
      <c r="B59" s="42">
        <f aca="true" t="shared" si="14" ref="B59:O59">SUM(B60:B70)</f>
        <v>1024300.0700000001</v>
      </c>
      <c r="C59" s="42">
        <f t="shared" si="14"/>
        <v>709793.9299999999</v>
      </c>
      <c r="D59" s="42">
        <f t="shared" si="14"/>
        <v>685261.72</v>
      </c>
      <c r="E59" s="42">
        <f t="shared" si="14"/>
        <v>197887.72</v>
      </c>
      <c r="F59" s="42">
        <f t="shared" si="14"/>
        <v>629378.59</v>
      </c>
      <c r="G59" s="42">
        <f t="shared" si="14"/>
        <v>875269.22</v>
      </c>
      <c r="H59" s="42">
        <f t="shared" si="14"/>
        <v>168816.3</v>
      </c>
      <c r="I59" s="42">
        <f t="shared" si="14"/>
        <v>585783.34</v>
      </c>
      <c r="J59" s="42">
        <f t="shared" si="14"/>
        <v>646074.74</v>
      </c>
      <c r="K59" s="42">
        <f t="shared" si="14"/>
        <v>862797.72</v>
      </c>
      <c r="L59" s="42">
        <f t="shared" si="14"/>
        <v>808930.9</v>
      </c>
      <c r="M59" s="42">
        <f t="shared" si="14"/>
        <v>411075.65</v>
      </c>
      <c r="N59" s="42">
        <f t="shared" si="14"/>
        <v>197561.15</v>
      </c>
      <c r="O59" s="34">
        <f t="shared" si="14"/>
        <v>7802931.050000001</v>
      </c>
      <c r="Q59"/>
    </row>
    <row r="60" spans="1:18" ht="18.75" customHeight="1">
      <c r="A60" s="26" t="s">
        <v>55</v>
      </c>
      <c r="B60" s="42">
        <v>845849.55</v>
      </c>
      <c r="C60" s="42">
        <v>517748.07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1363597.62</v>
      </c>
      <c r="P60"/>
      <c r="Q60"/>
      <c r="R60" s="41"/>
    </row>
    <row r="61" spans="1:16" ht="18.75" customHeight="1">
      <c r="A61" s="26" t="s">
        <v>56</v>
      </c>
      <c r="B61" s="42">
        <v>178450.52</v>
      </c>
      <c r="C61" s="42">
        <v>192045.86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370496.38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685261.72</v>
      </c>
      <c r="E62" s="43">
        <v>0</v>
      </c>
      <c r="F62" s="43">
        <v>0</v>
      </c>
      <c r="G62" s="43">
        <v>0</v>
      </c>
      <c r="H62" s="42">
        <v>168816.3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854078.02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197887.72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197887.72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629378.59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629378.59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875269.22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875269.22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585783.34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585783.34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646074.74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646074.74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862797.72</v>
      </c>
      <c r="L68" s="29">
        <v>808930.9</v>
      </c>
      <c r="M68" s="43">
        <v>0</v>
      </c>
      <c r="N68" s="43">
        <v>0</v>
      </c>
      <c r="O68" s="34">
        <f t="shared" si="15"/>
        <v>1671728.62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411075.65</v>
      </c>
      <c r="N69" s="43">
        <v>0</v>
      </c>
      <c r="O69" s="34">
        <f t="shared" si="15"/>
        <v>411075.65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197561.15</v>
      </c>
      <c r="O70" s="46">
        <f t="shared" si="15"/>
        <v>197561.15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2023-01-16T19:44:59Z</dcterms:modified>
  <cp:category/>
  <cp:version/>
  <cp:contentType/>
  <cp:contentStatus/>
</cp:coreProperties>
</file>