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<sst xmlns="http://schemas.openxmlformats.org/spreadsheetml/2006/main" count="88" uniqueCount="85">
  <si>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</si>
  <si>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</si>
  <si>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</si>
  <si>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</si>
  <si>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</si>
  <si>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</si>
  <si>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</si>
  <si>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</si>
  <si>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</si>
  <si>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</si>
  <si>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</si>
  <si>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</si>
  <si>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</si>
  <si>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</si>
  <si>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</si>
  <si>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</si>
  <si>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</si>
  <si>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</si>
  <si>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</si>
  <si>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</si>
  <si>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</si>
  <si>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</si>
  <si>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</si>
  <si>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</si>
  <si>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</si>
  <si>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</si>
  <si>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</si>
  <si>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</si>
  <si>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</si>
  <si>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</si>
  <si>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</si>
  <si>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</si>
  <si>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</si>
  <si>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</si>
  <si>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</si>
  <si>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</si>
  <si>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</si>
  <si>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</si>
  <si>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</si>
  <si>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</si>
  <si>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</si>
  <si>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</si>
  <si>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</si>
  <si>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</si>
  <si>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</si>
  <si>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</si>
  <si>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</si>
  <si>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</si>
  <si>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</si>
  <si>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</si>
  <si>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</si>
  <si>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</si>
  <si>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</si>
  <si>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</si>
  <si>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</si>
  <si>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</si>
  <si>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</si>
  <si>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</si>
  <si>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</si>
  <si>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</si>
  <si>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</si>
  <si>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</si>
  <si>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</si>
  <si>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</si>
  <si>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</si>
  <si>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</si>
  <si>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</si>
  <si>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</si>
  <si>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</si>
  <si>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</si>
  <si>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</si>
  <si>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</si>
  <si>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</si>
  <si>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</si>
  <si>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</si>
  <si>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</si>
  <si>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</si>
  <si>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</si>
  <si>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</si>
  <si>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</si>
  <si>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</si>
  <si>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</si>
  <si>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</si>
  <si>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</si>
  <si>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20/11/22 - VENCIMENTO 25/11/22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</si>
</sst>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138543</v>
      </c>
      <c r="C7" s="9">
        <f t="shared" si="0"/>
        <v>93030</v>
      </c>
      <c r="D7" s="9">
        <f t="shared" si="0"/>
        <v>104181</v>
      </c>
      <c r="E7" s="9">
        <f t="shared" si="0"/>
        <v>23341</v>
      </c>
      <c r="F7" s="9">
        <f t="shared" si="0"/>
        <v>83846</v>
      </c>
      <c r="G7" s="9">
        <f t="shared" si="0"/>
        <v>115075</v>
      </c>
      <c r="H7" s="9">
        <f t="shared" si="0"/>
        <v>12714</v>
      </c>
      <c r="I7" s="9">
        <f t="shared" si="0"/>
        <v>69485</v>
      </c>
      <c r="J7" s="9">
        <f t="shared" si="0"/>
        <v>84102</v>
      </c>
      <c r="K7" s="9">
        <f t="shared" si="0"/>
        <v>143581</v>
      </c>
      <c r="L7" s="9">
        <f t="shared" si="0"/>
        <v>103005</v>
      </c>
      <c r="M7" s="9">
        <f t="shared" si="0"/>
        <v>41780</v>
      </c>
      <c r="N7" s="9">
        <f t="shared" si="0"/>
        <v>23219</v>
      </c>
      <c r="O7" s="9">
        <f t="shared" si="0"/>
        <v>1035902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7001</v>
      </c>
      <c r="C8" s="11">
        <f t="shared" si="1"/>
        <v>6588</v>
      </c>
      <c r="D8" s="11">
        <f t="shared" si="1"/>
        <v>5519</v>
      </c>
      <c r="E8" s="11">
        <f t="shared" si="1"/>
        <v>918</v>
      </c>
      <c r="F8" s="11">
        <f t="shared" si="1"/>
        <v>4289</v>
      </c>
      <c r="G8" s="11">
        <f t="shared" si="1"/>
        <v>5509</v>
      </c>
      <c r="H8" s="11">
        <f t="shared" si="1"/>
        <v>848</v>
      </c>
      <c r="I8" s="11">
        <f t="shared" si="1"/>
        <v>5441</v>
      </c>
      <c r="J8" s="11">
        <f t="shared" si="1"/>
        <v>5180</v>
      </c>
      <c r="K8" s="11">
        <f t="shared" si="1"/>
        <v>5389</v>
      </c>
      <c r="L8" s="11">
        <f t="shared" si="1"/>
        <v>3789</v>
      </c>
      <c r="M8" s="11">
        <f t="shared" si="1"/>
        <v>1962</v>
      </c>
      <c r="N8" s="11">
        <f t="shared" si="1"/>
        <v>1257</v>
      </c>
      <c r="O8" s="11">
        <f t="shared" si="1"/>
        <v>53690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7001</v>
      </c>
      <c r="C9" s="11">
        <v>6588</v>
      </c>
      <c r="D9" s="11">
        <v>5519</v>
      </c>
      <c r="E9" s="11">
        <v>918</v>
      </c>
      <c r="F9" s="11">
        <v>4289</v>
      </c>
      <c r="G9" s="11">
        <v>5509</v>
      </c>
      <c r="H9" s="11">
        <v>848</v>
      </c>
      <c r="I9" s="11">
        <v>5441</v>
      </c>
      <c r="J9" s="11">
        <v>5180</v>
      </c>
      <c r="K9" s="11">
        <v>5375</v>
      </c>
      <c r="L9" s="11">
        <v>3789</v>
      </c>
      <c r="M9" s="11">
        <v>1961</v>
      </c>
      <c r="N9" s="11">
        <v>1254</v>
      </c>
      <c r="O9" s="11">
        <f>SUM(B9:N9)</f>
        <v>53672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14</v>
      </c>
      <c r="L10" s="13">
        <v>0</v>
      </c>
      <c r="M10" s="13">
        <v>1</v>
      </c>
      <c r="N10" s="13">
        <v>3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131542</v>
      </c>
      <c r="C11" s="13">
        <v>86442</v>
      </c>
      <c r="D11" s="13">
        <v>98662</v>
      </c>
      <c r="E11" s="13">
        <v>22423</v>
      </c>
      <c r="F11" s="13">
        <v>79557</v>
      </c>
      <c r="G11" s="13">
        <v>109566</v>
      </c>
      <c r="H11" s="13">
        <v>11866</v>
      </c>
      <c r="I11" s="13">
        <v>64044</v>
      </c>
      <c r="J11" s="13">
        <v>78922</v>
      </c>
      <c r="K11" s="13">
        <v>138192</v>
      </c>
      <c r="L11" s="13">
        <v>99216</v>
      </c>
      <c r="M11" s="13">
        <v>39818</v>
      </c>
      <c r="N11" s="13">
        <v>21962</v>
      </c>
      <c r="O11" s="11">
        <f>SUM(B11:N11)</f>
        <v>982212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10697</v>
      </c>
      <c r="C12" s="13">
        <v>9104</v>
      </c>
      <c r="D12" s="13">
        <v>8871</v>
      </c>
      <c r="E12" s="13">
        <v>2693</v>
      </c>
      <c r="F12" s="13">
        <v>8504</v>
      </c>
      <c r="G12" s="13">
        <v>12852</v>
      </c>
      <c r="H12" s="13">
        <v>1447</v>
      </c>
      <c r="I12" s="13">
        <v>7130</v>
      </c>
      <c r="J12" s="13">
        <v>7977</v>
      </c>
      <c r="K12" s="13">
        <v>9997</v>
      </c>
      <c r="L12" s="13">
        <v>6999</v>
      </c>
      <c r="M12" s="13">
        <v>2404</v>
      </c>
      <c r="N12" s="13">
        <v>1035</v>
      </c>
      <c r="O12" s="11">
        <f>SUM(B12:N12)</f>
        <v>89710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120845</v>
      </c>
      <c r="C13" s="15">
        <f t="shared" si="2"/>
        <v>77338</v>
      </c>
      <c r="D13" s="15">
        <f t="shared" si="2"/>
        <v>89791</v>
      </c>
      <c r="E13" s="15">
        <f t="shared" si="2"/>
        <v>19730</v>
      </c>
      <c r="F13" s="15">
        <f t="shared" si="2"/>
        <v>71053</v>
      </c>
      <c r="G13" s="15">
        <f t="shared" si="2"/>
        <v>96714</v>
      </c>
      <c r="H13" s="15">
        <f t="shared" si="2"/>
        <v>10419</v>
      </c>
      <c r="I13" s="15">
        <f t="shared" si="2"/>
        <v>56914</v>
      </c>
      <c r="J13" s="15">
        <f t="shared" si="2"/>
        <v>70945</v>
      </c>
      <c r="K13" s="15">
        <f t="shared" si="2"/>
        <v>128195</v>
      </c>
      <c r="L13" s="15">
        <f t="shared" si="2"/>
        <v>92217</v>
      </c>
      <c r="M13" s="15">
        <f t="shared" si="2"/>
        <v>37414</v>
      </c>
      <c r="N13" s="15">
        <f t="shared" si="2"/>
        <v>20927</v>
      </c>
      <c r="O13" s="11">
        <f>SUM(B13:N13)</f>
        <v>892502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1.17521941812138</v>
      </c>
      <c r="C18" s="19">
        <v>1.213099891194221</v>
      </c>
      <c r="D18" s="19">
        <v>1.259319962861049</v>
      </c>
      <c r="E18" s="19">
        <v>0.858999151879759</v>
      </c>
      <c r="F18" s="19">
        <v>1.311945216857035</v>
      </c>
      <c r="G18" s="19">
        <v>1.400580243490332</v>
      </c>
      <c r="H18" s="19">
        <v>1.592234796752585</v>
      </c>
      <c r="I18" s="19">
        <v>1.162231483016388</v>
      </c>
      <c r="J18" s="19">
        <v>1.279418967522271</v>
      </c>
      <c r="K18" s="19">
        <v>1.152831245246605</v>
      </c>
      <c r="L18" s="19">
        <v>1.176669256077472</v>
      </c>
      <c r="M18" s="19">
        <v>1.194909801821961</v>
      </c>
      <c r="N18" s="19">
        <v>1.069989887996029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572532.61</v>
      </c>
      <c r="C20" s="24">
        <f t="shared" si="3"/>
        <v>391961.08</v>
      </c>
      <c r="D20" s="24">
        <f t="shared" si="3"/>
        <v>394570.43</v>
      </c>
      <c r="E20" s="24">
        <f t="shared" si="3"/>
        <v>108794.72</v>
      </c>
      <c r="F20" s="24">
        <f t="shared" si="3"/>
        <v>376492.8</v>
      </c>
      <c r="G20" s="24">
        <f t="shared" si="3"/>
        <v>481745.01</v>
      </c>
      <c r="H20" s="24">
        <f t="shared" si="3"/>
        <v>80715.43000000001</v>
      </c>
      <c r="I20" s="24">
        <f t="shared" si="3"/>
        <v>310149.41</v>
      </c>
      <c r="J20" s="24">
        <f t="shared" si="3"/>
        <v>368327.6700000001</v>
      </c>
      <c r="K20" s="24">
        <f t="shared" si="3"/>
        <v>549668.42</v>
      </c>
      <c r="L20" s="24">
        <f t="shared" si="3"/>
        <v>466852.5</v>
      </c>
      <c r="M20" s="24">
        <f t="shared" si="3"/>
        <v>234543.96</v>
      </c>
      <c r="N20" s="24">
        <f t="shared" si="3"/>
        <v>102463.36000000002</v>
      </c>
      <c r="O20" s="24">
        <f>O21+O22+O23+O24+O25+O26+O27++O28+O29</f>
        <v>4438817.399999999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406817.67</v>
      </c>
      <c r="C21" s="28">
        <f t="shared" si="4"/>
        <v>282206.51</v>
      </c>
      <c r="D21" s="28">
        <f t="shared" si="4"/>
        <v>277163.13</v>
      </c>
      <c r="E21" s="28">
        <f t="shared" si="4"/>
        <v>106082.51</v>
      </c>
      <c r="F21" s="28">
        <f t="shared" si="4"/>
        <v>258547.53</v>
      </c>
      <c r="G21" s="28">
        <f t="shared" si="4"/>
        <v>291968.29</v>
      </c>
      <c r="H21" s="28">
        <f t="shared" si="4"/>
        <v>43310.24</v>
      </c>
      <c r="I21" s="28">
        <f t="shared" si="4"/>
        <v>209295.77</v>
      </c>
      <c r="J21" s="28">
        <f t="shared" si="4"/>
        <v>254795.42</v>
      </c>
      <c r="K21" s="28">
        <f t="shared" si="4"/>
        <v>411172.91</v>
      </c>
      <c r="L21" s="28">
        <f t="shared" si="4"/>
        <v>335868.4</v>
      </c>
      <c r="M21" s="28">
        <f t="shared" si="4"/>
        <v>157201.43</v>
      </c>
      <c r="N21" s="28">
        <f t="shared" si="4"/>
        <v>78914.42</v>
      </c>
      <c r="O21" s="28">
        <f aca="true" t="shared" si="5" ref="O21:O29">SUM(B21:N21)</f>
        <v>3113344.23</v>
      </c>
    </row>
    <row r="22" spans="1:23" ht="18.75" customHeight="1">
      <c r="A22" s="26" t="s">
        <v>34</v>
      </c>
      <c r="B22" s="28">
        <f>IF(B18&lt;&gt;0,ROUND((B18-1)*B21,2),0)</f>
        <v>71282.36</v>
      </c>
      <c r="C22" s="28">
        <f aca="true" t="shared" si="6" ref="C22:N22">IF(C18&lt;&gt;0,ROUND((C18-1)*C21,2),0)</f>
        <v>60138.18</v>
      </c>
      <c r="D22" s="28">
        <f t="shared" si="6"/>
        <v>71873.93</v>
      </c>
      <c r="E22" s="28">
        <f t="shared" si="6"/>
        <v>-14957.72</v>
      </c>
      <c r="F22" s="28">
        <f t="shared" si="6"/>
        <v>80652.67</v>
      </c>
      <c r="G22" s="28">
        <f t="shared" si="6"/>
        <v>116956.73</v>
      </c>
      <c r="H22" s="28">
        <f t="shared" si="6"/>
        <v>25649.83</v>
      </c>
      <c r="I22" s="28">
        <f t="shared" si="6"/>
        <v>33954.36</v>
      </c>
      <c r="J22" s="28">
        <f t="shared" si="6"/>
        <v>71194.67</v>
      </c>
      <c r="K22" s="28">
        <f t="shared" si="6"/>
        <v>62840.07</v>
      </c>
      <c r="L22" s="28">
        <f t="shared" si="6"/>
        <v>59337.62</v>
      </c>
      <c r="M22" s="28">
        <f t="shared" si="6"/>
        <v>30640.1</v>
      </c>
      <c r="N22" s="28">
        <f t="shared" si="6"/>
        <v>5523.21</v>
      </c>
      <c r="O22" s="28">
        <f t="shared" si="5"/>
        <v>675086.0099999999</v>
      </c>
      <c r="W22" s="51"/>
    </row>
    <row r="23" spans="1:15" ht="18.75" customHeight="1">
      <c r="A23" s="26" t="s">
        <v>35</v>
      </c>
      <c r="B23" s="28">
        <v>28427.67</v>
      </c>
      <c r="C23" s="28">
        <v>20128.61</v>
      </c>
      <c r="D23" s="28">
        <v>15063.54</v>
      </c>
      <c r="E23" s="28">
        <v>6438.76</v>
      </c>
      <c r="F23" s="28">
        <v>16884.92</v>
      </c>
      <c r="G23" s="28">
        <v>26873.44</v>
      </c>
      <c r="H23" s="28">
        <v>3220.79</v>
      </c>
      <c r="I23" s="28">
        <v>21692.42</v>
      </c>
      <c r="J23" s="28">
        <v>18711.82</v>
      </c>
      <c r="K23" s="28">
        <v>30441.42</v>
      </c>
      <c r="L23" s="28">
        <v>26852.17</v>
      </c>
      <c r="M23" s="28">
        <v>14870.32</v>
      </c>
      <c r="N23" s="28">
        <v>7214.73</v>
      </c>
      <c r="O23" s="28">
        <f t="shared" si="5"/>
        <v>236820.61000000002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1281.42</v>
      </c>
      <c r="C26" s="28">
        <v>920.68</v>
      </c>
      <c r="D26" s="28">
        <v>909.91</v>
      </c>
      <c r="E26" s="28">
        <v>250.36</v>
      </c>
      <c r="F26" s="28">
        <v>872.22</v>
      </c>
      <c r="G26" s="28">
        <v>1101.05</v>
      </c>
      <c r="H26" s="28">
        <v>180.37</v>
      </c>
      <c r="I26" s="28">
        <v>670.32</v>
      </c>
      <c r="J26" s="28">
        <v>856.07</v>
      </c>
      <c r="K26" s="28">
        <v>1273.34</v>
      </c>
      <c r="L26" s="28">
        <v>1066.05</v>
      </c>
      <c r="M26" s="28">
        <v>514.18</v>
      </c>
      <c r="N26" s="28">
        <v>231.51</v>
      </c>
      <c r="O26" s="28">
        <f t="shared" si="5"/>
        <v>10127.48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-37929.880000000005</v>
      </c>
      <c r="C31" s="28">
        <f aca="true" t="shared" si="7" ref="C31:O31">+C32+C34+C47+C48+C49+C54-C55</f>
        <v>-34106.770000000004</v>
      </c>
      <c r="D31" s="28">
        <f t="shared" si="7"/>
        <v>-29343.289999999997</v>
      </c>
      <c r="E31" s="28">
        <f t="shared" si="7"/>
        <v>-5431.36</v>
      </c>
      <c r="F31" s="28">
        <f t="shared" si="7"/>
        <v>-23721.719999999998</v>
      </c>
      <c r="G31" s="28">
        <f t="shared" si="7"/>
        <v>-30362.12</v>
      </c>
      <c r="H31" s="28">
        <f t="shared" si="7"/>
        <v>-4734.16</v>
      </c>
      <c r="I31" s="28">
        <f t="shared" si="7"/>
        <v>-27667.81</v>
      </c>
      <c r="J31" s="28">
        <f t="shared" si="7"/>
        <v>-27552.3</v>
      </c>
      <c r="K31" s="28">
        <f t="shared" si="7"/>
        <v>-30730.57</v>
      </c>
      <c r="L31" s="28">
        <f t="shared" si="7"/>
        <v>-22599.519999999997</v>
      </c>
      <c r="M31" s="28">
        <f t="shared" si="7"/>
        <v>-11487.57</v>
      </c>
      <c r="N31" s="28">
        <f t="shared" si="7"/>
        <v>-6804.990000000001</v>
      </c>
      <c r="O31" s="28">
        <f t="shared" si="7"/>
        <v>-292472.06</v>
      </c>
    </row>
    <row r="32" spans="1:15" ht="18.75" customHeight="1">
      <c r="A32" s="26" t="s">
        <v>39</v>
      </c>
      <c r="B32" s="29">
        <f>+B33</f>
        <v>-30804.4</v>
      </c>
      <c r="C32" s="29">
        <f>+C33</f>
        <v>-28987.2</v>
      </c>
      <c r="D32" s="29">
        <f aca="true" t="shared" si="8" ref="D32:O32">+D33</f>
        <v>-24283.6</v>
      </c>
      <c r="E32" s="29">
        <f t="shared" si="8"/>
        <v>-4039.2</v>
      </c>
      <c r="F32" s="29">
        <f t="shared" si="8"/>
        <v>-18871.6</v>
      </c>
      <c r="G32" s="29">
        <f t="shared" si="8"/>
        <v>-24239.6</v>
      </c>
      <c r="H32" s="29">
        <f t="shared" si="8"/>
        <v>-3731.2</v>
      </c>
      <c r="I32" s="29">
        <f t="shared" si="8"/>
        <v>-23940.4</v>
      </c>
      <c r="J32" s="29">
        <f t="shared" si="8"/>
        <v>-22792</v>
      </c>
      <c r="K32" s="29">
        <f t="shared" si="8"/>
        <v>-23650</v>
      </c>
      <c r="L32" s="29">
        <f t="shared" si="8"/>
        <v>-16671.6</v>
      </c>
      <c r="M32" s="29">
        <f t="shared" si="8"/>
        <v>-8628.4</v>
      </c>
      <c r="N32" s="29">
        <f t="shared" si="8"/>
        <v>-5517.6</v>
      </c>
      <c r="O32" s="29">
        <f t="shared" si="8"/>
        <v>-236156.80000000002</v>
      </c>
    </row>
    <row r="33" spans="1:26" ht="18.75" customHeight="1">
      <c r="A33" s="27" t="s">
        <v>40</v>
      </c>
      <c r="B33" s="16">
        <f>ROUND((-B9)*$G$3,2)</f>
        <v>-30804.4</v>
      </c>
      <c r="C33" s="16">
        <f aca="true" t="shared" si="9" ref="C33:N33">ROUND((-C9)*$G$3,2)</f>
        <v>-28987.2</v>
      </c>
      <c r="D33" s="16">
        <f t="shared" si="9"/>
        <v>-24283.6</v>
      </c>
      <c r="E33" s="16">
        <f t="shared" si="9"/>
        <v>-4039.2</v>
      </c>
      <c r="F33" s="16">
        <f t="shared" si="9"/>
        <v>-18871.6</v>
      </c>
      <c r="G33" s="16">
        <f t="shared" si="9"/>
        <v>-24239.6</v>
      </c>
      <c r="H33" s="16">
        <f t="shared" si="9"/>
        <v>-3731.2</v>
      </c>
      <c r="I33" s="16">
        <f t="shared" si="9"/>
        <v>-23940.4</v>
      </c>
      <c r="J33" s="16">
        <f t="shared" si="9"/>
        <v>-22792</v>
      </c>
      <c r="K33" s="16">
        <f t="shared" si="9"/>
        <v>-23650</v>
      </c>
      <c r="L33" s="16">
        <f t="shared" si="9"/>
        <v>-16671.6</v>
      </c>
      <c r="M33" s="16">
        <f t="shared" si="9"/>
        <v>-8628.4</v>
      </c>
      <c r="N33" s="16">
        <f t="shared" si="9"/>
        <v>-5517.6</v>
      </c>
      <c r="O33" s="30">
        <f aca="true" t="shared" si="10" ref="O33:O55">SUM(B33:N33)</f>
        <v>-236156.80000000002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-7125.48</v>
      </c>
      <c r="C34" s="29">
        <f aca="true" t="shared" si="11" ref="C34:O34">SUM(C35:C45)</f>
        <v>-5119.57</v>
      </c>
      <c r="D34" s="29">
        <f t="shared" si="11"/>
        <v>-5059.69</v>
      </c>
      <c r="E34" s="29">
        <f t="shared" si="11"/>
        <v>-1392.16</v>
      </c>
      <c r="F34" s="29">
        <f t="shared" si="11"/>
        <v>-4850.12</v>
      </c>
      <c r="G34" s="29">
        <f t="shared" si="11"/>
        <v>-6122.52</v>
      </c>
      <c r="H34" s="29">
        <f t="shared" si="11"/>
        <v>-1002.96</v>
      </c>
      <c r="I34" s="29">
        <f t="shared" si="11"/>
        <v>-3727.41</v>
      </c>
      <c r="J34" s="29">
        <f t="shared" si="11"/>
        <v>-4760.3</v>
      </c>
      <c r="K34" s="29">
        <f t="shared" si="11"/>
        <v>-7080.57</v>
      </c>
      <c r="L34" s="29">
        <f t="shared" si="11"/>
        <v>-5927.92</v>
      </c>
      <c r="M34" s="29">
        <f t="shared" si="11"/>
        <v>-2859.17</v>
      </c>
      <c r="N34" s="29">
        <f t="shared" si="11"/>
        <v>-1287.39</v>
      </c>
      <c r="O34" s="29">
        <f t="shared" si="11"/>
        <v>-56315.259999999995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-7125.48</v>
      </c>
      <c r="C43" s="31">
        <v>-5119.57</v>
      </c>
      <c r="D43" s="31">
        <v>-5059.69</v>
      </c>
      <c r="E43" s="31">
        <v>-1392.16</v>
      </c>
      <c r="F43" s="31">
        <v>-4850.12</v>
      </c>
      <c r="G43" s="31">
        <v>-6122.52</v>
      </c>
      <c r="H43" s="31">
        <v>-1002.96</v>
      </c>
      <c r="I43" s="31">
        <v>-3727.41</v>
      </c>
      <c r="J43" s="31">
        <v>-4760.3</v>
      </c>
      <c r="K43" s="31">
        <v>-7080.57</v>
      </c>
      <c r="L43" s="31">
        <v>-5927.92</v>
      </c>
      <c r="M43" s="31">
        <v>-2859.17</v>
      </c>
      <c r="N43" s="31">
        <v>-1287.39</v>
      </c>
      <c r="O43" s="31">
        <f>SUM(B43:N43)</f>
        <v>-56315.259999999995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-39596.02</v>
      </c>
      <c r="C50" s="33">
        <v>-36017.24</v>
      </c>
      <c r="D50" s="33">
        <v>-30951.81</v>
      </c>
      <c r="E50" s="33">
        <v>-11524.96</v>
      </c>
      <c r="F50" s="33">
        <v>-35407.25</v>
      </c>
      <c r="G50" s="33">
        <v>-49137.05</v>
      </c>
      <c r="H50" s="33">
        <v>-8218.53</v>
      </c>
      <c r="I50" s="33">
        <v>-27541.05</v>
      </c>
      <c r="J50" s="33">
        <v>-32428.1</v>
      </c>
      <c r="K50" s="33">
        <v>-35421.37</v>
      </c>
      <c r="L50" s="33">
        <v>-28946.46</v>
      </c>
      <c r="M50" s="33">
        <v>-11832.01</v>
      </c>
      <c r="N50" s="33">
        <v>-4189.89</v>
      </c>
      <c r="O50" s="31">
        <f t="shared" si="10"/>
        <v>-351211.74000000005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39596.02</v>
      </c>
      <c r="C51" s="33">
        <v>36017.24</v>
      </c>
      <c r="D51" s="33">
        <v>30951.81</v>
      </c>
      <c r="E51" s="33">
        <v>11524.96</v>
      </c>
      <c r="F51" s="33">
        <v>35407.25</v>
      </c>
      <c r="G51" s="33">
        <v>49137.05</v>
      </c>
      <c r="H51" s="33">
        <v>8218.53</v>
      </c>
      <c r="I51" s="33">
        <v>27541.05</v>
      </c>
      <c r="J51" s="33">
        <v>32428.1</v>
      </c>
      <c r="K51" s="33">
        <v>35421.37</v>
      </c>
      <c r="L51" s="33">
        <v>28946.46</v>
      </c>
      <c r="M51" s="33">
        <v>11832.01</v>
      </c>
      <c r="N51" s="33">
        <v>4189.89</v>
      </c>
      <c r="O51" s="31">
        <f t="shared" si="10"/>
        <v>351211.74000000005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534602.73</v>
      </c>
      <c r="C53" s="34">
        <f aca="true" t="shared" si="13" ref="C53:N53">+C20+C31</f>
        <v>357854.31</v>
      </c>
      <c r="D53" s="34">
        <f t="shared" si="13"/>
        <v>365227.14</v>
      </c>
      <c r="E53" s="34">
        <f t="shared" si="13"/>
        <v>103363.36</v>
      </c>
      <c r="F53" s="34">
        <f t="shared" si="13"/>
        <v>352771.08</v>
      </c>
      <c r="G53" s="34">
        <f t="shared" si="13"/>
        <v>451382.89</v>
      </c>
      <c r="H53" s="34">
        <f t="shared" si="13"/>
        <v>75981.27</v>
      </c>
      <c r="I53" s="34">
        <f t="shared" si="13"/>
        <v>282481.6</v>
      </c>
      <c r="J53" s="34">
        <f t="shared" si="13"/>
        <v>340775.3700000001</v>
      </c>
      <c r="K53" s="34">
        <f t="shared" si="13"/>
        <v>518937.85000000003</v>
      </c>
      <c r="L53" s="34">
        <f t="shared" si="13"/>
        <v>444252.98</v>
      </c>
      <c r="M53" s="34">
        <f t="shared" si="13"/>
        <v>223056.38999999998</v>
      </c>
      <c r="N53" s="34">
        <f t="shared" si="13"/>
        <v>95658.37000000001</v>
      </c>
      <c r="O53" s="34">
        <f>SUM(B53:N53)</f>
        <v>4146345.340000001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534602.72</v>
      </c>
      <c r="C59" s="42">
        <f t="shared" si="14"/>
        <v>357854.30000000005</v>
      </c>
      <c r="D59" s="42">
        <f t="shared" si="14"/>
        <v>365227.15</v>
      </c>
      <c r="E59" s="42">
        <f t="shared" si="14"/>
        <v>103363.36</v>
      </c>
      <c r="F59" s="42">
        <f t="shared" si="14"/>
        <v>352771.07</v>
      </c>
      <c r="G59" s="42">
        <f t="shared" si="14"/>
        <v>451382.89</v>
      </c>
      <c r="H59" s="42">
        <f t="shared" si="14"/>
        <v>75981.27</v>
      </c>
      <c r="I59" s="42">
        <f t="shared" si="14"/>
        <v>282481.6</v>
      </c>
      <c r="J59" s="42">
        <f t="shared" si="14"/>
        <v>340775.37</v>
      </c>
      <c r="K59" s="42">
        <f t="shared" si="14"/>
        <v>518937.85</v>
      </c>
      <c r="L59" s="42">
        <f t="shared" si="14"/>
        <v>444252.98</v>
      </c>
      <c r="M59" s="42">
        <f t="shared" si="14"/>
        <v>223056.39</v>
      </c>
      <c r="N59" s="42">
        <f t="shared" si="14"/>
        <v>95658.37</v>
      </c>
      <c r="O59" s="34">
        <f t="shared" si="14"/>
        <v>4146345.3200000008</v>
      </c>
      <c r="Q59"/>
    </row>
    <row r="60" spans="1:18" ht="18.75" customHeight="1">
      <c r="A60" s="26" t="s">
        <v>55</v>
      </c>
      <c r="B60" s="42">
        <v>446746.22</v>
      </c>
      <c r="C60" s="42">
        <v>264351.53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711097.75</v>
      </c>
      <c r="P60"/>
      <c r="Q60"/>
      <c r="R60" s="41"/>
    </row>
    <row r="61" spans="1:16" ht="18.75" customHeight="1">
      <c r="A61" s="26" t="s">
        <v>56</v>
      </c>
      <c r="B61" s="42">
        <v>87856.5</v>
      </c>
      <c r="C61" s="42">
        <v>93502.77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181359.27000000002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365227.15</v>
      </c>
      <c r="E62" s="43">
        <v>0</v>
      </c>
      <c r="F62" s="43">
        <v>0</v>
      </c>
      <c r="G62" s="43">
        <v>0</v>
      </c>
      <c r="H62" s="42">
        <v>75981.27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441208.42000000004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103363.36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103363.36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352771.07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352771.07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451382.89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451382.89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282481.6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282481.6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340775.37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340775.37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518937.85</v>
      </c>
      <c r="L68" s="29">
        <v>444252.98</v>
      </c>
      <c r="M68" s="43">
        <v>0</v>
      </c>
      <c r="N68" s="43">
        <v>0</v>
      </c>
      <c r="O68" s="34">
        <f t="shared" si="15"/>
        <v>963190.83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223056.39</v>
      </c>
      <c r="N69" s="43">
        <v>0</v>
      </c>
      <c r="O69" s="34">
        <f t="shared" si="15"/>
        <v>223056.39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95658.37</v>
      </c>
      <c r="O70" s="46">
        <f t="shared" si="15"/>
        <v>95658.37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/>
    </row>
    <row r="75" ht="13.5">
      <c r="N75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2023-01-16T19:53:42Z</dcterms:modified>
  <cp:category/>
  <cp:version/>
  <cp:contentType/>
  <cp:contentStatus/>
</cp:coreProperties>
</file>