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<sst xmlns="http://schemas.openxmlformats.org/spreadsheetml/2006/main" count="88" uniqueCount="85">
  <si>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</si>
  <si>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</si>
  <si>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</si>
  <si>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</si>
  <si>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</si>
  <si>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</si>
  <si>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</si>
  <si>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</si>
  <si>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</si>
  <si>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</si>
  <si>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</si>
  <si>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</si>
  <si>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</si>
  <si>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</si>
  <si>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</si>
  <si>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</si>
  <si>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</si>
  <si>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</si>
  <si>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</si>
  <si>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</si>
  <si>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</si>
  <si>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</si>
  <si>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</si>
  <si>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</si>
  <si>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</si>
  <si>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</si>
  <si>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</si>
  <si>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</si>
  <si>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</si>
  <si>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</si>
  <si>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</si>
  <si>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</si>
  <si>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</si>
  <si>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</si>
  <si>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</si>
  <si>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</si>
  <si>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</si>
  <si>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</si>
  <si>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</si>
  <si>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</si>
  <si>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</si>
  <si>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</si>
  <si>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</si>
  <si>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</si>
  <si>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</si>
  <si>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</si>
  <si>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</si>
  <si>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</si>
  <si>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</si>
  <si>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</si>
  <si>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</si>
  <si>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</si>
  <si>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</si>
  <si>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</si>
  <si>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</si>
  <si>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</si>
  <si>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</si>
  <si>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</si>
  <si>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</si>
  <si>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</si>
  <si>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</si>
  <si>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</si>
  <si>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</si>
  <si>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</si>
  <si>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</si>
  <si>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</si>
  <si>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</si>
  <si>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</si>
  <si>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</si>
  <si>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</si>
  <si>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</si>
  <si>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</si>
  <si>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</si>
  <si>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</si>
  <si>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</si>
  <si>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</si>
  <si>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</si>
  <si>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</si>
  <si>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</si>
  <si>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</si>
  <si>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</si>
  <si>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</si>
  <si>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</si>
  <si>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</si>
  <si>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19/11/22 - VENCIMENTO 25/11/22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</si>
</sst>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689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274320</v>
      </c>
      <c r="C7" s="9">
        <f t="shared" si="0"/>
        <v>190359</v>
      </c>
      <c r="D7" s="9">
        <f t="shared" si="0"/>
        <v>203155</v>
      </c>
      <c r="E7" s="9">
        <f t="shared" si="0"/>
        <v>48837</v>
      </c>
      <c r="F7" s="9">
        <f t="shared" si="0"/>
        <v>150097</v>
      </c>
      <c r="G7" s="9">
        <f t="shared" si="0"/>
        <v>235259</v>
      </c>
      <c r="H7" s="9">
        <f t="shared" si="0"/>
        <v>30114</v>
      </c>
      <c r="I7" s="9">
        <f t="shared" si="0"/>
        <v>167381</v>
      </c>
      <c r="J7" s="9">
        <f t="shared" si="0"/>
        <v>156539</v>
      </c>
      <c r="K7" s="9">
        <f t="shared" si="0"/>
        <v>241110</v>
      </c>
      <c r="L7" s="9">
        <f t="shared" si="0"/>
        <v>187908</v>
      </c>
      <c r="M7" s="9">
        <f t="shared" si="0"/>
        <v>81092</v>
      </c>
      <c r="N7" s="9">
        <f t="shared" si="0"/>
        <v>52043</v>
      </c>
      <c r="O7" s="9">
        <f t="shared" si="0"/>
        <v>2018214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11400</v>
      </c>
      <c r="C8" s="11">
        <f t="shared" si="1"/>
        <v>12487</v>
      </c>
      <c r="D8" s="11">
        <f t="shared" si="1"/>
        <v>9723</v>
      </c>
      <c r="E8" s="11">
        <f t="shared" si="1"/>
        <v>2063</v>
      </c>
      <c r="F8" s="11">
        <f t="shared" si="1"/>
        <v>6674</v>
      </c>
      <c r="G8" s="11">
        <f t="shared" si="1"/>
        <v>9602</v>
      </c>
      <c r="H8" s="11">
        <f t="shared" si="1"/>
        <v>1959</v>
      </c>
      <c r="I8" s="11">
        <f t="shared" si="1"/>
        <v>11369</v>
      </c>
      <c r="J8" s="11">
        <f t="shared" si="1"/>
        <v>8720</v>
      </c>
      <c r="K8" s="11">
        <f t="shared" si="1"/>
        <v>7645</v>
      </c>
      <c r="L8" s="11">
        <f t="shared" si="1"/>
        <v>6011</v>
      </c>
      <c r="M8" s="11">
        <f t="shared" si="1"/>
        <v>3892</v>
      </c>
      <c r="N8" s="11">
        <f t="shared" si="1"/>
        <v>3263</v>
      </c>
      <c r="O8" s="11">
        <f t="shared" si="1"/>
        <v>94808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11400</v>
      </c>
      <c r="C9" s="11">
        <v>12487</v>
      </c>
      <c r="D9" s="11">
        <v>9723</v>
      </c>
      <c r="E9" s="11">
        <v>2063</v>
      </c>
      <c r="F9" s="11">
        <v>6674</v>
      </c>
      <c r="G9" s="11">
        <v>9602</v>
      </c>
      <c r="H9" s="11">
        <v>1959</v>
      </c>
      <c r="I9" s="11">
        <v>11366</v>
      </c>
      <c r="J9" s="11">
        <v>8720</v>
      </c>
      <c r="K9" s="11">
        <v>7639</v>
      </c>
      <c r="L9" s="11">
        <v>6011</v>
      </c>
      <c r="M9" s="11">
        <v>3888</v>
      </c>
      <c r="N9" s="11">
        <v>3253</v>
      </c>
      <c r="O9" s="11">
        <f>SUM(B9:N9)</f>
        <v>94785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6</v>
      </c>
      <c r="L10" s="13">
        <v>0</v>
      </c>
      <c r="M10" s="13">
        <v>4</v>
      </c>
      <c r="N10" s="13">
        <v>10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262920</v>
      </c>
      <c r="C11" s="13">
        <v>177872</v>
      </c>
      <c r="D11" s="13">
        <v>193432</v>
      </c>
      <c r="E11" s="13">
        <v>46774</v>
      </c>
      <c r="F11" s="13">
        <v>143423</v>
      </c>
      <c r="G11" s="13">
        <v>225657</v>
      </c>
      <c r="H11" s="13">
        <v>28155</v>
      </c>
      <c r="I11" s="13">
        <v>156012</v>
      </c>
      <c r="J11" s="13">
        <v>147819</v>
      </c>
      <c r="K11" s="13">
        <v>233465</v>
      </c>
      <c r="L11" s="13">
        <v>181897</v>
      </c>
      <c r="M11" s="13">
        <v>77200</v>
      </c>
      <c r="N11" s="13">
        <v>48780</v>
      </c>
      <c r="O11" s="11">
        <f>SUM(B11:N11)</f>
        <v>1923406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18518</v>
      </c>
      <c r="C12" s="13">
        <v>16376</v>
      </c>
      <c r="D12" s="13">
        <v>14528</v>
      </c>
      <c r="E12" s="13">
        <v>5063</v>
      </c>
      <c r="F12" s="13">
        <v>13240</v>
      </c>
      <c r="G12" s="13">
        <v>23554</v>
      </c>
      <c r="H12" s="13">
        <v>3178</v>
      </c>
      <c r="I12" s="13">
        <v>15373</v>
      </c>
      <c r="J12" s="13">
        <v>12568</v>
      </c>
      <c r="K12" s="13">
        <v>15612</v>
      </c>
      <c r="L12" s="13">
        <v>11371</v>
      </c>
      <c r="M12" s="13">
        <v>4176</v>
      </c>
      <c r="N12" s="13">
        <v>2052</v>
      </c>
      <c r="O12" s="11">
        <f>SUM(B12:N12)</f>
        <v>155609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244402</v>
      </c>
      <c r="C13" s="15">
        <f t="shared" si="2"/>
        <v>161496</v>
      </c>
      <c r="D13" s="15">
        <f t="shared" si="2"/>
        <v>178904</v>
      </c>
      <c r="E13" s="15">
        <f t="shared" si="2"/>
        <v>41711</v>
      </c>
      <c r="F13" s="15">
        <f t="shared" si="2"/>
        <v>130183</v>
      </c>
      <c r="G13" s="15">
        <f t="shared" si="2"/>
        <v>202103</v>
      </c>
      <c r="H13" s="15">
        <f t="shared" si="2"/>
        <v>24977</v>
      </c>
      <c r="I13" s="15">
        <f t="shared" si="2"/>
        <v>140639</v>
      </c>
      <c r="J13" s="15">
        <f t="shared" si="2"/>
        <v>135251</v>
      </c>
      <c r="K13" s="15">
        <f t="shared" si="2"/>
        <v>217853</v>
      </c>
      <c r="L13" s="15">
        <f t="shared" si="2"/>
        <v>170526</v>
      </c>
      <c r="M13" s="15">
        <f t="shared" si="2"/>
        <v>73024</v>
      </c>
      <c r="N13" s="15">
        <f t="shared" si="2"/>
        <v>46728</v>
      </c>
      <c r="O13" s="11">
        <f>SUM(B13:N13)</f>
        <v>1767797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1.173065097114988</v>
      </c>
      <c r="C18" s="19">
        <v>1.214011262565232</v>
      </c>
      <c r="D18" s="19">
        <v>1.254107019831216</v>
      </c>
      <c r="E18" s="19">
        <v>0.865565299407678</v>
      </c>
      <c r="F18" s="19">
        <v>1.315858331454276</v>
      </c>
      <c r="G18" s="19">
        <v>1.399845981572301</v>
      </c>
      <c r="H18" s="19">
        <v>1.671847458029437</v>
      </c>
      <c r="I18" s="19">
        <v>1.163147421298958</v>
      </c>
      <c r="J18" s="19">
        <v>1.295380453287913</v>
      </c>
      <c r="K18" s="19">
        <v>1.143144979939512</v>
      </c>
      <c r="L18" s="19">
        <v>1.179881714527736</v>
      </c>
      <c r="M18" s="19">
        <v>1.206540581208463</v>
      </c>
      <c r="N18" s="19">
        <v>1.073193439388492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1057097.4100000001</v>
      </c>
      <c r="C20" s="24">
        <f t="shared" si="3"/>
        <v>764973.2200000001</v>
      </c>
      <c r="D20" s="24">
        <f t="shared" si="3"/>
        <v>730517.33</v>
      </c>
      <c r="E20" s="24">
        <f t="shared" si="3"/>
        <v>212310.81</v>
      </c>
      <c r="F20" s="24">
        <f t="shared" si="3"/>
        <v>651860.2</v>
      </c>
      <c r="G20" s="24">
        <f t="shared" si="3"/>
        <v>917937.24</v>
      </c>
      <c r="H20" s="24">
        <f t="shared" si="3"/>
        <v>185371.52000000002</v>
      </c>
      <c r="I20" s="24">
        <f t="shared" si="3"/>
        <v>663509.6499999999</v>
      </c>
      <c r="J20" s="24">
        <f t="shared" si="3"/>
        <v>668191.52</v>
      </c>
      <c r="K20" s="24">
        <f t="shared" si="3"/>
        <v>873726.5699999998</v>
      </c>
      <c r="L20" s="24">
        <f t="shared" si="3"/>
        <v>804637.54</v>
      </c>
      <c r="M20" s="24">
        <f t="shared" si="3"/>
        <v>419383.07999999996</v>
      </c>
      <c r="N20" s="24">
        <f t="shared" si="3"/>
        <v>211021.86</v>
      </c>
      <c r="O20" s="24">
        <f>O21+O22+O23+O24+O25+O26+O27++O28+O29</f>
        <v>8160537.95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805513.25</v>
      </c>
      <c r="C21" s="28">
        <f t="shared" si="4"/>
        <v>577454.03</v>
      </c>
      <c r="D21" s="28">
        <f t="shared" si="4"/>
        <v>540473.56</v>
      </c>
      <c r="E21" s="28">
        <f t="shared" si="4"/>
        <v>221959.28</v>
      </c>
      <c r="F21" s="28">
        <f t="shared" si="4"/>
        <v>462839.11</v>
      </c>
      <c r="G21" s="28">
        <f t="shared" si="4"/>
        <v>596899.13</v>
      </c>
      <c r="H21" s="28">
        <f t="shared" si="4"/>
        <v>102583.34</v>
      </c>
      <c r="I21" s="28">
        <f t="shared" si="4"/>
        <v>504168.31</v>
      </c>
      <c r="J21" s="28">
        <f t="shared" si="4"/>
        <v>474250.55</v>
      </c>
      <c r="K21" s="28">
        <f t="shared" si="4"/>
        <v>690466.71</v>
      </c>
      <c r="L21" s="28">
        <f t="shared" si="4"/>
        <v>612711.62</v>
      </c>
      <c r="M21" s="28">
        <f t="shared" si="4"/>
        <v>305116.76</v>
      </c>
      <c r="N21" s="28">
        <f t="shared" si="4"/>
        <v>176878.54</v>
      </c>
      <c r="O21" s="28">
        <f aca="true" t="shared" si="5" ref="O21:O29">SUM(B21:N21)</f>
        <v>6071314.1899999995</v>
      </c>
    </row>
    <row r="22" spans="1:23" ht="18.75" customHeight="1">
      <c r="A22" s="26" t="s">
        <v>34</v>
      </c>
      <c r="B22" s="28">
        <f>IF(B18&lt;&gt;0,ROUND((B18-1)*B21,2),0)</f>
        <v>139406.23</v>
      </c>
      <c r="C22" s="28">
        <f aca="true" t="shared" si="6" ref="C22:N22">IF(C18&lt;&gt;0,ROUND((C18-1)*C21,2),0)</f>
        <v>123581.67</v>
      </c>
      <c r="D22" s="28">
        <f t="shared" si="6"/>
        <v>137338.13</v>
      </c>
      <c r="E22" s="28">
        <f t="shared" si="6"/>
        <v>-29839.03</v>
      </c>
      <c r="F22" s="28">
        <f t="shared" si="6"/>
        <v>146191.59</v>
      </c>
      <c r="G22" s="28">
        <f t="shared" si="6"/>
        <v>238667.72</v>
      </c>
      <c r="H22" s="28">
        <f t="shared" si="6"/>
        <v>68920.36</v>
      </c>
      <c r="I22" s="28">
        <f t="shared" si="6"/>
        <v>82253.76</v>
      </c>
      <c r="J22" s="28">
        <f t="shared" si="6"/>
        <v>140084.34</v>
      </c>
      <c r="K22" s="28">
        <f t="shared" si="6"/>
        <v>98836.84</v>
      </c>
      <c r="L22" s="28">
        <f t="shared" si="6"/>
        <v>110215.62</v>
      </c>
      <c r="M22" s="28">
        <f t="shared" si="6"/>
        <v>63018.99</v>
      </c>
      <c r="N22" s="28">
        <f t="shared" si="6"/>
        <v>12946.35</v>
      </c>
      <c r="O22" s="28">
        <f t="shared" si="5"/>
        <v>1331622.57</v>
      </c>
      <c r="W22" s="51"/>
    </row>
    <row r="23" spans="1:15" ht="18.75" customHeight="1">
      <c r="A23" s="26" t="s">
        <v>35</v>
      </c>
      <c r="B23" s="28">
        <v>46167.64</v>
      </c>
      <c r="C23" s="28">
        <v>34414.74</v>
      </c>
      <c r="D23" s="28">
        <v>22243.88</v>
      </c>
      <c r="E23" s="28">
        <v>8945.93</v>
      </c>
      <c r="F23" s="28">
        <v>22489.12</v>
      </c>
      <c r="G23" s="28">
        <v>36394.23</v>
      </c>
      <c r="H23" s="28">
        <v>5284.8</v>
      </c>
      <c r="I23" s="28">
        <v>31748.81</v>
      </c>
      <c r="J23" s="28">
        <v>30257.79</v>
      </c>
      <c r="K23" s="28">
        <v>39408.21</v>
      </c>
      <c r="L23" s="28">
        <v>36996.75</v>
      </c>
      <c r="M23" s="28">
        <v>19425.99</v>
      </c>
      <c r="N23" s="28">
        <v>10353.65</v>
      </c>
      <c r="O23" s="28">
        <f t="shared" si="5"/>
        <v>344131.54000000004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1286.8</v>
      </c>
      <c r="C26" s="28">
        <v>955.68</v>
      </c>
      <c r="D26" s="28">
        <v>901.84</v>
      </c>
      <c r="E26" s="28">
        <v>263.82</v>
      </c>
      <c r="F26" s="28">
        <v>804.92</v>
      </c>
      <c r="G26" s="28">
        <v>1130.66</v>
      </c>
      <c r="H26" s="28">
        <v>228.82</v>
      </c>
      <c r="I26" s="28">
        <v>802.23</v>
      </c>
      <c r="J26" s="28">
        <v>829.15</v>
      </c>
      <c r="K26" s="28">
        <v>1074.13</v>
      </c>
      <c r="L26" s="28">
        <v>985.29</v>
      </c>
      <c r="M26" s="28">
        <v>503.41</v>
      </c>
      <c r="N26" s="28">
        <v>263.83</v>
      </c>
      <c r="O26" s="28">
        <f t="shared" si="5"/>
        <v>10030.58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648.25</v>
      </c>
      <c r="G27" s="28">
        <v>873.27</v>
      </c>
      <c r="H27" s="28">
        <v>161.72</v>
      </c>
      <c r="I27" s="28">
        <v>683.29</v>
      </c>
      <c r="J27" s="28">
        <v>645.53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7801.710000000001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27389.41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388618.66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-57315.42</v>
      </c>
      <c r="C31" s="28">
        <f aca="true" t="shared" si="7" ref="C31:O31">+C32+C34+C47+C48+C49+C54-C55</f>
        <v>-60256.97</v>
      </c>
      <c r="D31" s="28">
        <f t="shared" si="7"/>
        <v>-47795.979999999996</v>
      </c>
      <c r="E31" s="28">
        <f t="shared" si="7"/>
        <v>-10544.210000000001</v>
      </c>
      <c r="F31" s="28">
        <f t="shared" si="7"/>
        <v>-33841.479999999996</v>
      </c>
      <c r="G31" s="28">
        <f t="shared" si="7"/>
        <v>-48535.990000000005</v>
      </c>
      <c r="H31" s="28">
        <f t="shared" si="7"/>
        <v>-9892.01</v>
      </c>
      <c r="I31" s="28">
        <f t="shared" si="7"/>
        <v>-54471.31</v>
      </c>
      <c r="J31" s="28">
        <f t="shared" si="7"/>
        <v>-42978.61</v>
      </c>
      <c r="K31" s="28">
        <f t="shared" si="7"/>
        <v>-39584.43</v>
      </c>
      <c r="L31" s="28">
        <f t="shared" si="7"/>
        <v>-31927.24</v>
      </c>
      <c r="M31" s="28">
        <f t="shared" si="7"/>
        <v>-19906.5</v>
      </c>
      <c r="N31" s="28">
        <f t="shared" si="7"/>
        <v>-15780.2</v>
      </c>
      <c r="O31" s="28">
        <f t="shared" si="7"/>
        <v>-472830.3500000001</v>
      </c>
    </row>
    <row r="32" spans="1:15" ht="18.75" customHeight="1">
      <c r="A32" s="26" t="s">
        <v>39</v>
      </c>
      <c r="B32" s="29">
        <f>+B33</f>
        <v>-50160</v>
      </c>
      <c r="C32" s="29">
        <f>+C33</f>
        <v>-54942.8</v>
      </c>
      <c r="D32" s="29">
        <f aca="true" t="shared" si="8" ref="D32:O32">+D33</f>
        <v>-42781.2</v>
      </c>
      <c r="E32" s="29">
        <f t="shared" si="8"/>
        <v>-9077.2</v>
      </c>
      <c r="F32" s="29">
        <f t="shared" si="8"/>
        <v>-29365.6</v>
      </c>
      <c r="G32" s="29">
        <f t="shared" si="8"/>
        <v>-42248.8</v>
      </c>
      <c r="H32" s="29">
        <f t="shared" si="8"/>
        <v>-8619.6</v>
      </c>
      <c r="I32" s="29">
        <f t="shared" si="8"/>
        <v>-50010.4</v>
      </c>
      <c r="J32" s="29">
        <f t="shared" si="8"/>
        <v>-38368</v>
      </c>
      <c r="K32" s="29">
        <f t="shared" si="8"/>
        <v>-33611.6</v>
      </c>
      <c r="L32" s="29">
        <f t="shared" si="8"/>
        <v>-26448.4</v>
      </c>
      <c r="M32" s="29">
        <f t="shared" si="8"/>
        <v>-17107.2</v>
      </c>
      <c r="N32" s="29">
        <f t="shared" si="8"/>
        <v>-14313.2</v>
      </c>
      <c r="O32" s="29">
        <f t="shared" si="8"/>
        <v>-417054.00000000006</v>
      </c>
    </row>
    <row r="33" spans="1:26" ht="18.75" customHeight="1">
      <c r="A33" s="27" t="s">
        <v>40</v>
      </c>
      <c r="B33" s="16">
        <f>ROUND((-B9)*$G$3,2)</f>
        <v>-50160</v>
      </c>
      <c r="C33" s="16">
        <f aca="true" t="shared" si="9" ref="C33:N33">ROUND((-C9)*$G$3,2)</f>
        <v>-54942.8</v>
      </c>
      <c r="D33" s="16">
        <f t="shared" si="9"/>
        <v>-42781.2</v>
      </c>
      <c r="E33" s="16">
        <f t="shared" si="9"/>
        <v>-9077.2</v>
      </c>
      <c r="F33" s="16">
        <f t="shared" si="9"/>
        <v>-29365.6</v>
      </c>
      <c r="G33" s="16">
        <f t="shared" si="9"/>
        <v>-42248.8</v>
      </c>
      <c r="H33" s="16">
        <f t="shared" si="9"/>
        <v>-8619.6</v>
      </c>
      <c r="I33" s="16">
        <f t="shared" si="9"/>
        <v>-50010.4</v>
      </c>
      <c r="J33" s="16">
        <f t="shared" si="9"/>
        <v>-38368</v>
      </c>
      <c r="K33" s="16">
        <f t="shared" si="9"/>
        <v>-33611.6</v>
      </c>
      <c r="L33" s="16">
        <f t="shared" si="9"/>
        <v>-26448.4</v>
      </c>
      <c r="M33" s="16">
        <f t="shared" si="9"/>
        <v>-17107.2</v>
      </c>
      <c r="N33" s="16">
        <f t="shared" si="9"/>
        <v>-14313.2</v>
      </c>
      <c r="O33" s="30">
        <f aca="true" t="shared" si="10" ref="O33:O55">SUM(B33:N33)</f>
        <v>-417054.00000000006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-7155.42</v>
      </c>
      <c r="C34" s="29">
        <f aca="true" t="shared" si="11" ref="C34:O34">SUM(C35:C45)</f>
        <v>-5314.17</v>
      </c>
      <c r="D34" s="29">
        <f t="shared" si="11"/>
        <v>-5014.78</v>
      </c>
      <c r="E34" s="29">
        <f t="shared" si="11"/>
        <v>-1467.01</v>
      </c>
      <c r="F34" s="29">
        <f t="shared" si="11"/>
        <v>-4475.88</v>
      </c>
      <c r="G34" s="29">
        <f t="shared" si="11"/>
        <v>-6287.19</v>
      </c>
      <c r="H34" s="29">
        <f t="shared" si="11"/>
        <v>-1272.41</v>
      </c>
      <c r="I34" s="29">
        <f t="shared" si="11"/>
        <v>-4460.91</v>
      </c>
      <c r="J34" s="29">
        <f t="shared" si="11"/>
        <v>-4610.61</v>
      </c>
      <c r="K34" s="29">
        <f t="shared" si="11"/>
        <v>-5972.83</v>
      </c>
      <c r="L34" s="29">
        <f t="shared" si="11"/>
        <v>-5478.84</v>
      </c>
      <c r="M34" s="29">
        <f t="shared" si="11"/>
        <v>-2799.3</v>
      </c>
      <c r="N34" s="29">
        <f t="shared" si="11"/>
        <v>-1467</v>
      </c>
      <c r="O34" s="29">
        <f t="shared" si="11"/>
        <v>-55776.350000000006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-7155.42</v>
      </c>
      <c r="C43" s="31">
        <v>-5314.17</v>
      </c>
      <c r="D43" s="31">
        <v>-5014.78</v>
      </c>
      <c r="E43" s="31">
        <v>-1467.01</v>
      </c>
      <c r="F43" s="31">
        <v>-4475.88</v>
      </c>
      <c r="G43" s="31">
        <v>-6287.19</v>
      </c>
      <c r="H43" s="31">
        <v>-1272.41</v>
      </c>
      <c r="I43" s="31">
        <v>-4460.91</v>
      </c>
      <c r="J43" s="31">
        <v>-4610.61</v>
      </c>
      <c r="K43" s="31">
        <v>-5972.83</v>
      </c>
      <c r="L43" s="31">
        <v>-5478.84</v>
      </c>
      <c r="M43" s="31">
        <v>-2799.3</v>
      </c>
      <c r="N43" s="31">
        <v>-1467</v>
      </c>
      <c r="O43" s="31">
        <f>SUM(B43:N43)</f>
        <v>-55776.350000000006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-67329.6</v>
      </c>
      <c r="C50" s="33">
        <v>-63750.13</v>
      </c>
      <c r="D50" s="33">
        <v>-50018.45</v>
      </c>
      <c r="E50" s="33">
        <v>-21087.4</v>
      </c>
      <c r="F50" s="33">
        <v>-55083.7</v>
      </c>
      <c r="G50" s="33">
        <v>-87719.81</v>
      </c>
      <c r="H50" s="33">
        <v>-18665.35</v>
      </c>
      <c r="I50" s="33">
        <v>-57104.55</v>
      </c>
      <c r="J50" s="33">
        <v>-51523.77</v>
      </c>
      <c r="K50" s="33">
        <v>-53923.85</v>
      </c>
      <c r="L50" s="33">
        <v>-46219.7</v>
      </c>
      <c r="M50" s="33">
        <v>-20108.28</v>
      </c>
      <c r="N50" s="33">
        <v>-7986.38</v>
      </c>
      <c r="O50" s="31">
        <f t="shared" si="10"/>
        <v>-600520.97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67329.6</v>
      </c>
      <c r="C51" s="33">
        <v>63750.13</v>
      </c>
      <c r="D51" s="33">
        <v>50018.45</v>
      </c>
      <c r="E51" s="33">
        <v>21087.4</v>
      </c>
      <c r="F51" s="33">
        <v>55083.7</v>
      </c>
      <c r="G51" s="33">
        <v>87719.81</v>
      </c>
      <c r="H51" s="33">
        <v>18665.35</v>
      </c>
      <c r="I51" s="33">
        <v>57104.55</v>
      </c>
      <c r="J51" s="33">
        <v>51523.77</v>
      </c>
      <c r="K51" s="33">
        <v>53923.85</v>
      </c>
      <c r="L51" s="33">
        <v>46219.7</v>
      </c>
      <c r="M51" s="33">
        <v>20108.28</v>
      </c>
      <c r="N51" s="33">
        <v>7986.38</v>
      </c>
      <c r="O51" s="31">
        <f t="shared" si="10"/>
        <v>600520.97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999781.9900000001</v>
      </c>
      <c r="C53" s="34">
        <f aca="true" t="shared" si="13" ref="C53:N53">+C20+C31</f>
        <v>704716.2500000001</v>
      </c>
      <c r="D53" s="34">
        <f t="shared" si="13"/>
        <v>682721.35</v>
      </c>
      <c r="E53" s="34">
        <f t="shared" si="13"/>
        <v>201766.6</v>
      </c>
      <c r="F53" s="34">
        <f t="shared" si="13"/>
        <v>618018.72</v>
      </c>
      <c r="G53" s="34">
        <f t="shared" si="13"/>
        <v>869401.25</v>
      </c>
      <c r="H53" s="34">
        <f t="shared" si="13"/>
        <v>175479.51</v>
      </c>
      <c r="I53" s="34">
        <f t="shared" si="13"/>
        <v>609038.3399999999</v>
      </c>
      <c r="J53" s="34">
        <f t="shared" si="13"/>
        <v>625212.91</v>
      </c>
      <c r="K53" s="34">
        <f t="shared" si="13"/>
        <v>834142.1399999998</v>
      </c>
      <c r="L53" s="34">
        <f t="shared" si="13"/>
        <v>772710.3</v>
      </c>
      <c r="M53" s="34">
        <f t="shared" si="13"/>
        <v>399476.57999999996</v>
      </c>
      <c r="N53" s="34">
        <f t="shared" si="13"/>
        <v>195241.65999999997</v>
      </c>
      <c r="O53" s="34">
        <f>SUM(B53:N53)</f>
        <v>7687707.6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999781.9800000001</v>
      </c>
      <c r="C59" s="42">
        <f t="shared" si="14"/>
        <v>704716.24</v>
      </c>
      <c r="D59" s="42">
        <f t="shared" si="14"/>
        <v>682721.35</v>
      </c>
      <c r="E59" s="42">
        <f t="shared" si="14"/>
        <v>201766.6</v>
      </c>
      <c r="F59" s="42">
        <f t="shared" si="14"/>
        <v>618018.72</v>
      </c>
      <c r="G59" s="42">
        <f t="shared" si="14"/>
        <v>869401.26</v>
      </c>
      <c r="H59" s="42">
        <f t="shared" si="14"/>
        <v>175479.51</v>
      </c>
      <c r="I59" s="42">
        <f t="shared" si="14"/>
        <v>609038.34</v>
      </c>
      <c r="J59" s="42">
        <f t="shared" si="14"/>
        <v>625212.92</v>
      </c>
      <c r="K59" s="42">
        <f t="shared" si="14"/>
        <v>834142.14</v>
      </c>
      <c r="L59" s="42">
        <f t="shared" si="14"/>
        <v>772710.29</v>
      </c>
      <c r="M59" s="42">
        <f t="shared" si="14"/>
        <v>399476.58</v>
      </c>
      <c r="N59" s="42">
        <f t="shared" si="14"/>
        <v>195241.66</v>
      </c>
      <c r="O59" s="34">
        <f t="shared" si="14"/>
        <v>7687707.59</v>
      </c>
      <c r="Q59"/>
    </row>
    <row r="60" spans="1:18" ht="18.75" customHeight="1">
      <c r="A60" s="26" t="s">
        <v>55</v>
      </c>
      <c r="B60" s="42">
        <v>825867.31</v>
      </c>
      <c r="C60" s="42">
        <v>514092.12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1339959.4300000002</v>
      </c>
      <c r="P60"/>
      <c r="Q60"/>
      <c r="R60" s="41"/>
    </row>
    <row r="61" spans="1:16" ht="18.75" customHeight="1">
      <c r="A61" s="26" t="s">
        <v>56</v>
      </c>
      <c r="B61" s="42">
        <v>173914.67</v>
      </c>
      <c r="C61" s="42">
        <v>190624.12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364538.79000000004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682721.35</v>
      </c>
      <c r="E62" s="43">
        <v>0</v>
      </c>
      <c r="F62" s="43">
        <v>0</v>
      </c>
      <c r="G62" s="43">
        <v>0</v>
      </c>
      <c r="H62" s="42">
        <v>175479.51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858200.86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201766.6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201766.6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618018.72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618018.72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869401.26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869401.26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609038.34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609038.34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625212.92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625212.92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834142.14</v>
      </c>
      <c r="L68" s="29">
        <v>772710.29</v>
      </c>
      <c r="M68" s="43">
        <v>0</v>
      </c>
      <c r="N68" s="43">
        <v>0</v>
      </c>
      <c r="O68" s="34">
        <f t="shared" si="15"/>
        <v>1606852.4300000002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399476.58</v>
      </c>
      <c r="N69" s="43">
        <v>0</v>
      </c>
      <c r="O69" s="34">
        <f t="shared" si="15"/>
        <v>399476.58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195241.66</v>
      </c>
      <c r="O70" s="46">
        <f t="shared" si="15"/>
        <v>195241.66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3" ht="13.5">
      <c r="B73" s="53"/>
      <c r="C73" s="53"/>
      <c r="D73" s="54"/>
      <c r="E73" s="54"/>
      <c r="F73" s="54"/>
      <c r="G73" s="54"/>
      <c r="H73" s="53"/>
      <c r="I73" s="53"/>
      <c r="K73" s="54"/>
      <c r="M73" s="53"/>
    </row>
    <row r="74" spans="2:12" ht="13.5">
      <c r="B74" s="48"/>
      <c r="C74" s="48"/>
      <c r="D74"/>
      <c r="E74"/>
      <c r="F74"/>
      <c r="G74"/>
      <c r="H74"/>
      <c r="I74"/>
      <c r="J74"/>
      <c r="K74"/>
      <c r="L74"/>
    </row>
    <row r="77" ht="14.25"/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2023-01-16T19:53:21Z</dcterms:modified>
  <cp:category/>
  <cp:version/>
  <cp:contentType/>
  <cp:contentStatus/>
</cp:coreProperties>
</file>