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<sst xmlns="http://schemas.openxmlformats.org/spreadsheetml/2006/main" count="88" uniqueCount="85">
  <si>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</si>
  <si>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</si>
  <si>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</si>
  <si>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</si>
  <si>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</si>
  <si>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</si>
  <si>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</si>
  <si>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</si>
  <si>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</si>
  <si>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</si>
  <si>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</si>
  <si>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</si>
  <si>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</si>
  <si>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</si>
  <si>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</si>
  <si>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</si>
  <si>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</si>
  <si>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</si>
  <si>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</si>
  <si>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</si>
  <si>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</si>
  <si>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</si>
  <si>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</si>
  <si>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</si>
  <si>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</si>
  <si>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</si>
  <si>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</si>
  <si>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</si>
  <si>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</si>
  <si>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</si>
  <si>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</si>
  <si>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</si>
  <si>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</si>
  <si>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</si>
  <si>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</si>
  <si>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</si>
  <si>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</si>
  <si>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</si>
  <si>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</si>
  <si>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</si>
  <si>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</si>
  <si>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</si>
  <si>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</si>
  <si>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</si>
  <si>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</si>
  <si>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</si>
  <si>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</si>
  <si>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</si>
  <si>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</si>
  <si>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</si>
  <si>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</si>
  <si>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</si>
  <si>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</si>
  <si>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</si>
  <si>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</si>
  <si>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</si>
  <si>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</si>
  <si>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</si>
  <si>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</si>
  <si>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</si>
  <si>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</si>
  <si>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</si>
  <si>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</si>
  <si>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</si>
  <si>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</si>
  <si>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</si>
  <si>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</si>
  <si>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</si>
  <si>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</si>
  <si>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</si>
  <si>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</si>
  <si>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</si>
  <si>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</si>
  <si>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</si>
  <si>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</si>
  <si>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</si>
  <si>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</si>
  <si>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</si>
  <si>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</si>
  <si>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</si>
  <si>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</si>
  <si>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</si>
  <si>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</si>
  <si>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</si>
  <si>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18/11/22 - VENCIMENTO 25/11/22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</si>
</sst>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689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404780</v>
      </c>
      <c r="C7" s="9">
        <f t="shared" si="0"/>
        <v>286010</v>
      </c>
      <c r="D7" s="9">
        <f t="shared" si="0"/>
        <v>284623</v>
      </c>
      <c r="E7" s="9">
        <f t="shared" si="0"/>
        <v>70850</v>
      </c>
      <c r="F7" s="9">
        <f t="shared" si="0"/>
        <v>236829</v>
      </c>
      <c r="G7" s="9">
        <f t="shared" si="0"/>
        <v>379799</v>
      </c>
      <c r="H7" s="9">
        <f t="shared" si="0"/>
        <v>42237</v>
      </c>
      <c r="I7" s="9">
        <f t="shared" si="0"/>
        <v>297968</v>
      </c>
      <c r="J7" s="9">
        <f t="shared" si="0"/>
        <v>235108</v>
      </c>
      <c r="K7" s="9">
        <f t="shared" si="0"/>
        <v>366216</v>
      </c>
      <c r="L7" s="9">
        <f t="shared" si="0"/>
        <v>283400</v>
      </c>
      <c r="M7" s="9">
        <f t="shared" si="0"/>
        <v>136339</v>
      </c>
      <c r="N7" s="9">
        <f t="shared" si="0"/>
        <v>86666</v>
      </c>
      <c r="O7" s="9">
        <f t="shared" si="0"/>
        <v>3110825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12737</v>
      </c>
      <c r="C8" s="11">
        <f t="shared" si="1"/>
        <v>13789</v>
      </c>
      <c r="D8" s="11">
        <f t="shared" si="1"/>
        <v>10194</v>
      </c>
      <c r="E8" s="11">
        <f t="shared" si="1"/>
        <v>2294</v>
      </c>
      <c r="F8" s="11">
        <f t="shared" si="1"/>
        <v>7760</v>
      </c>
      <c r="G8" s="11">
        <f t="shared" si="1"/>
        <v>11126</v>
      </c>
      <c r="H8" s="11">
        <f t="shared" si="1"/>
        <v>2004</v>
      </c>
      <c r="I8" s="11">
        <f t="shared" si="1"/>
        <v>15721</v>
      </c>
      <c r="J8" s="11">
        <f t="shared" si="1"/>
        <v>10379</v>
      </c>
      <c r="K8" s="11">
        <f t="shared" si="1"/>
        <v>8209</v>
      </c>
      <c r="L8" s="11">
        <f t="shared" si="1"/>
        <v>6954</v>
      </c>
      <c r="M8" s="11">
        <f t="shared" si="1"/>
        <v>5370</v>
      </c>
      <c r="N8" s="11">
        <f t="shared" si="1"/>
        <v>4116</v>
      </c>
      <c r="O8" s="11">
        <f t="shared" si="1"/>
        <v>110653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12737</v>
      </c>
      <c r="C9" s="11">
        <v>13789</v>
      </c>
      <c r="D9" s="11">
        <v>10194</v>
      </c>
      <c r="E9" s="11">
        <v>2294</v>
      </c>
      <c r="F9" s="11">
        <v>7760</v>
      </c>
      <c r="G9" s="11">
        <v>11126</v>
      </c>
      <c r="H9" s="11">
        <v>2004</v>
      </c>
      <c r="I9" s="11">
        <v>15717</v>
      </c>
      <c r="J9" s="11">
        <v>10379</v>
      </c>
      <c r="K9" s="11">
        <v>8199</v>
      </c>
      <c r="L9" s="11">
        <v>6954</v>
      </c>
      <c r="M9" s="11">
        <v>5363</v>
      </c>
      <c r="N9" s="11">
        <v>4108</v>
      </c>
      <c r="O9" s="11">
        <f>SUM(B9:N9)</f>
        <v>110624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10</v>
      </c>
      <c r="L10" s="13">
        <v>0</v>
      </c>
      <c r="M10" s="13">
        <v>7</v>
      </c>
      <c r="N10" s="13">
        <v>8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392043</v>
      </c>
      <c r="C11" s="13">
        <v>272221</v>
      </c>
      <c r="D11" s="13">
        <v>274429</v>
      </c>
      <c r="E11" s="13">
        <v>68556</v>
      </c>
      <c r="F11" s="13">
        <v>229069</v>
      </c>
      <c r="G11" s="13">
        <v>368673</v>
      </c>
      <c r="H11" s="13">
        <v>40233</v>
      </c>
      <c r="I11" s="13">
        <v>282247</v>
      </c>
      <c r="J11" s="13">
        <v>224729</v>
      </c>
      <c r="K11" s="13">
        <v>358007</v>
      </c>
      <c r="L11" s="13">
        <v>276446</v>
      </c>
      <c r="M11" s="13">
        <v>130969</v>
      </c>
      <c r="N11" s="13">
        <v>82550</v>
      </c>
      <c r="O11" s="11">
        <f>SUM(B11:N11)</f>
        <v>3000172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26345</v>
      </c>
      <c r="C12" s="13">
        <v>24002</v>
      </c>
      <c r="D12" s="13">
        <v>19989</v>
      </c>
      <c r="E12" s="13">
        <v>6927</v>
      </c>
      <c r="F12" s="13">
        <v>20324</v>
      </c>
      <c r="G12" s="13">
        <v>34521</v>
      </c>
      <c r="H12" s="13">
        <v>4017</v>
      </c>
      <c r="I12" s="13">
        <v>25505</v>
      </c>
      <c r="J12" s="13">
        <v>18635</v>
      </c>
      <c r="K12" s="13">
        <v>22470</v>
      </c>
      <c r="L12" s="13">
        <v>17781</v>
      </c>
      <c r="M12" s="13">
        <v>6412</v>
      </c>
      <c r="N12" s="13">
        <v>3433</v>
      </c>
      <c r="O12" s="11">
        <f>SUM(B12:N12)</f>
        <v>230361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365698</v>
      </c>
      <c r="C13" s="15">
        <f t="shared" si="2"/>
        <v>248219</v>
      </c>
      <c r="D13" s="15">
        <f t="shared" si="2"/>
        <v>254440</v>
      </c>
      <c r="E13" s="15">
        <f t="shared" si="2"/>
        <v>61629</v>
      </c>
      <c r="F13" s="15">
        <f t="shared" si="2"/>
        <v>208745</v>
      </c>
      <c r="G13" s="15">
        <f t="shared" si="2"/>
        <v>334152</v>
      </c>
      <c r="H13" s="15">
        <f t="shared" si="2"/>
        <v>36216</v>
      </c>
      <c r="I13" s="15">
        <f t="shared" si="2"/>
        <v>256742</v>
      </c>
      <c r="J13" s="15">
        <f t="shared" si="2"/>
        <v>206094</v>
      </c>
      <c r="K13" s="15">
        <f t="shared" si="2"/>
        <v>335537</v>
      </c>
      <c r="L13" s="15">
        <f t="shared" si="2"/>
        <v>258665</v>
      </c>
      <c r="M13" s="15">
        <f t="shared" si="2"/>
        <v>124557</v>
      </c>
      <c r="N13" s="15">
        <f t="shared" si="2"/>
        <v>79117</v>
      </c>
      <c r="O13" s="11">
        <f>SUM(B13:N13)</f>
        <v>2769811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1.161119710670394</v>
      </c>
      <c r="C18" s="19">
        <v>1.198225979054999</v>
      </c>
      <c r="D18" s="19">
        <v>1.228034369524881</v>
      </c>
      <c r="E18" s="19">
        <v>0.845356150379579</v>
      </c>
      <c r="F18" s="19">
        <v>1.311197591981781</v>
      </c>
      <c r="G18" s="19">
        <v>1.4021150403076</v>
      </c>
      <c r="H18" s="19">
        <v>1.605733242150765</v>
      </c>
      <c r="I18" s="19">
        <v>1.157721873296639</v>
      </c>
      <c r="J18" s="19">
        <v>1.281938156617077</v>
      </c>
      <c r="K18" s="19">
        <v>1.102783435173027</v>
      </c>
      <c r="L18" s="19">
        <v>1.172399633734926</v>
      </c>
      <c r="M18" s="19">
        <v>1.194989381281903</v>
      </c>
      <c r="N18" s="19">
        <v>1.072530629756936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1516539.5099999998</v>
      </c>
      <c r="C20" s="24">
        <f t="shared" si="3"/>
        <v>1118426.8399999999</v>
      </c>
      <c r="D20" s="24">
        <f t="shared" si="3"/>
        <v>993449.03</v>
      </c>
      <c r="E20" s="24">
        <f t="shared" si="3"/>
        <v>296408.25999999995</v>
      </c>
      <c r="F20" s="24">
        <f t="shared" si="3"/>
        <v>1014715.59</v>
      </c>
      <c r="G20" s="24">
        <f t="shared" si="3"/>
        <v>1454553.74</v>
      </c>
      <c r="H20" s="24">
        <f t="shared" si="3"/>
        <v>246200.33000000002</v>
      </c>
      <c r="I20" s="24">
        <f t="shared" si="3"/>
        <v>1129527.8700000003</v>
      </c>
      <c r="J20" s="24">
        <f t="shared" si="3"/>
        <v>978963.82</v>
      </c>
      <c r="K20" s="24">
        <f t="shared" si="3"/>
        <v>1261903.04</v>
      </c>
      <c r="L20" s="24">
        <f t="shared" si="3"/>
        <v>1188086.4700000002</v>
      </c>
      <c r="M20" s="24">
        <f t="shared" si="3"/>
        <v>673000.68</v>
      </c>
      <c r="N20" s="24">
        <f t="shared" si="3"/>
        <v>343188.68</v>
      </c>
      <c r="O20" s="24">
        <f>O21+O22+O23+O24+O25+O26+O27++O28+O29</f>
        <v>12214963.860000003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1188595.99</v>
      </c>
      <c r="C21" s="28">
        <f t="shared" si="4"/>
        <v>867611.34</v>
      </c>
      <c r="D21" s="28">
        <f t="shared" si="4"/>
        <v>757211.03</v>
      </c>
      <c r="E21" s="28">
        <f t="shared" si="4"/>
        <v>322006.17</v>
      </c>
      <c r="F21" s="28">
        <f t="shared" si="4"/>
        <v>730285.9</v>
      </c>
      <c r="G21" s="28">
        <f t="shared" si="4"/>
        <v>963626.02</v>
      </c>
      <c r="H21" s="28">
        <f t="shared" si="4"/>
        <v>143880.34</v>
      </c>
      <c r="I21" s="28">
        <f t="shared" si="4"/>
        <v>897509.41</v>
      </c>
      <c r="J21" s="28">
        <f t="shared" si="4"/>
        <v>712283.2</v>
      </c>
      <c r="K21" s="28">
        <f t="shared" si="4"/>
        <v>1048732.76</v>
      </c>
      <c r="L21" s="28">
        <f t="shared" si="4"/>
        <v>924082.38</v>
      </c>
      <c r="M21" s="28">
        <f t="shared" si="4"/>
        <v>512989.12</v>
      </c>
      <c r="N21" s="28">
        <f t="shared" si="4"/>
        <v>294551.73</v>
      </c>
      <c r="O21" s="28">
        <f aca="true" t="shared" si="5" ref="O21:O29">SUM(B21:N21)</f>
        <v>9363365.39</v>
      </c>
    </row>
    <row r="22" spans="1:23" ht="18.75" customHeight="1">
      <c r="A22" s="26" t="s">
        <v>34</v>
      </c>
      <c r="B22" s="28">
        <f>IF(B18&lt;&gt;0,ROUND((B18-1)*B21,2),0)</f>
        <v>191506.24</v>
      </c>
      <c r="C22" s="28">
        <f aca="true" t="shared" si="6" ref="C22:N22">IF(C18&lt;&gt;0,ROUND((C18-1)*C21,2),0)</f>
        <v>171983.11</v>
      </c>
      <c r="D22" s="28">
        <f t="shared" si="6"/>
        <v>172670.14</v>
      </c>
      <c r="E22" s="28">
        <f t="shared" si="6"/>
        <v>-49796.27</v>
      </c>
      <c r="F22" s="28">
        <f t="shared" si="6"/>
        <v>227263.21</v>
      </c>
      <c r="G22" s="28">
        <f t="shared" si="6"/>
        <v>387488.52</v>
      </c>
      <c r="H22" s="28">
        <f t="shared" si="6"/>
        <v>87153.1</v>
      </c>
      <c r="I22" s="28">
        <f t="shared" si="6"/>
        <v>141556.87</v>
      </c>
      <c r="J22" s="28">
        <f t="shared" si="6"/>
        <v>200819.81</v>
      </c>
      <c r="K22" s="28">
        <f t="shared" si="6"/>
        <v>107792.36</v>
      </c>
      <c r="L22" s="28">
        <f t="shared" si="6"/>
        <v>159311.46</v>
      </c>
      <c r="M22" s="28">
        <f t="shared" si="6"/>
        <v>100027.43</v>
      </c>
      <c r="N22" s="28">
        <f t="shared" si="6"/>
        <v>21364.02</v>
      </c>
      <c r="O22" s="28">
        <f t="shared" si="5"/>
        <v>1919140</v>
      </c>
      <c r="W22" s="51"/>
    </row>
    <row r="23" spans="1:15" ht="18.75" customHeight="1">
      <c r="A23" s="26" t="s">
        <v>35</v>
      </c>
      <c r="B23" s="28">
        <v>70580.44</v>
      </c>
      <c r="C23" s="28">
        <v>49411.91</v>
      </c>
      <c r="D23" s="28">
        <v>33259.55</v>
      </c>
      <c r="E23" s="28">
        <v>12994.11</v>
      </c>
      <c r="F23" s="28">
        <v>36861.09</v>
      </c>
      <c r="G23" s="28">
        <v>57492.65</v>
      </c>
      <c r="H23" s="28">
        <v>6626.94</v>
      </c>
      <c r="I23" s="28">
        <v>45077.05</v>
      </c>
      <c r="J23" s="28">
        <v>42348.11</v>
      </c>
      <c r="K23" s="28">
        <v>60486.95</v>
      </c>
      <c r="L23" s="28">
        <v>60070.61</v>
      </c>
      <c r="M23" s="28">
        <v>28165.48</v>
      </c>
      <c r="N23" s="28">
        <v>16432.32</v>
      </c>
      <c r="O23" s="28">
        <f t="shared" si="5"/>
        <v>519807.20999999996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1133.35</v>
      </c>
      <c r="C26" s="28">
        <v>853.38</v>
      </c>
      <c r="D26" s="28">
        <v>748.39</v>
      </c>
      <c r="E26" s="28">
        <v>223.44</v>
      </c>
      <c r="F26" s="28">
        <v>769.93</v>
      </c>
      <c r="G26" s="28">
        <v>1101.05</v>
      </c>
      <c r="H26" s="28">
        <v>185.75</v>
      </c>
      <c r="I26" s="28">
        <v>848</v>
      </c>
      <c r="J26" s="28">
        <v>743.01</v>
      </c>
      <c r="K26" s="28">
        <v>950.29</v>
      </c>
      <c r="L26" s="28">
        <v>893.76</v>
      </c>
      <c r="M26" s="28">
        <v>500.72</v>
      </c>
      <c r="N26" s="28">
        <v>261.12</v>
      </c>
      <c r="O26" s="28">
        <f t="shared" si="5"/>
        <v>9212.19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-62344.96000000001</v>
      </c>
      <c r="C31" s="28">
        <f aca="true" t="shared" si="7" ref="C31:O31">+C32+C34+C47+C48+C49+C54-C55</f>
        <v>-65416.93</v>
      </c>
      <c r="D31" s="28">
        <f t="shared" si="7"/>
        <v>-81189.25</v>
      </c>
      <c r="E31" s="28">
        <f t="shared" si="7"/>
        <v>-11336.07</v>
      </c>
      <c r="F31" s="28">
        <f t="shared" si="7"/>
        <v>-45218.64</v>
      </c>
      <c r="G31" s="28">
        <f t="shared" si="7"/>
        <v>-62558.630000000005</v>
      </c>
      <c r="H31" s="28">
        <f t="shared" si="7"/>
        <v>-9850.5</v>
      </c>
      <c r="I31" s="28">
        <f t="shared" si="7"/>
        <v>-73870.19</v>
      </c>
      <c r="J31" s="28">
        <f t="shared" si="7"/>
        <v>-56456.94</v>
      </c>
      <c r="K31" s="28">
        <f t="shared" si="7"/>
        <v>-57991.899999999994</v>
      </c>
      <c r="L31" s="28">
        <f t="shared" si="7"/>
        <v>-63323.55</v>
      </c>
      <c r="M31" s="28">
        <f t="shared" si="7"/>
        <v>-26381.53</v>
      </c>
      <c r="N31" s="28">
        <f t="shared" si="7"/>
        <v>-24139.08</v>
      </c>
      <c r="O31" s="28">
        <f t="shared" si="7"/>
        <v>-640078.1699999999</v>
      </c>
    </row>
    <row r="32" spans="1:15" ht="18.75" customHeight="1">
      <c r="A32" s="26" t="s">
        <v>39</v>
      </c>
      <c r="B32" s="29">
        <f>+B33</f>
        <v>-56042.8</v>
      </c>
      <c r="C32" s="29">
        <f>+C33</f>
        <v>-60671.6</v>
      </c>
      <c r="D32" s="29">
        <f aca="true" t="shared" si="8" ref="D32:O32">+D33</f>
        <v>-44853.6</v>
      </c>
      <c r="E32" s="29">
        <f t="shared" si="8"/>
        <v>-10093.6</v>
      </c>
      <c r="F32" s="29">
        <f t="shared" si="8"/>
        <v>-34144</v>
      </c>
      <c r="G32" s="29">
        <f t="shared" si="8"/>
        <v>-48954.4</v>
      </c>
      <c r="H32" s="29">
        <f t="shared" si="8"/>
        <v>-8817.6</v>
      </c>
      <c r="I32" s="29">
        <f t="shared" si="8"/>
        <v>-69154.8</v>
      </c>
      <c r="J32" s="29">
        <f t="shared" si="8"/>
        <v>-45667.6</v>
      </c>
      <c r="K32" s="29">
        <f t="shared" si="8"/>
        <v>-36075.6</v>
      </c>
      <c r="L32" s="29">
        <f t="shared" si="8"/>
        <v>-30597.6</v>
      </c>
      <c r="M32" s="29">
        <f t="shared" si="8"/>
        <v>-23597.2</v>
      </c>
      <c r="N32" s="29">
        <f t="shared" si="8"/>
        <v>-18075.2</v>
      </c>
      <c r="O32" s="29">
        <f t="shared" si="8"/>
        <v>-486745.5999999999</v>
      </c>
    </row>
    <row r="33" spans="1:26" ht="18.75" customHeight="1">
      <c r="A33" s="27" t="s">
        <v>40</v>
      </c>
      <c r="B33" s="16">
        <f>ROUND((-B9)*$G$3,2)</f>
        <v>-56042.8</v>
      </c>
      <c r="C33" s="16">
        <f aca="true" t="shared" si="9" ref="C33:N33">ROUND((-C9)*$G$3,2)</f>
        <v>-60671.6</v>
      </c>
      <c r="D33" s="16">
        <f t="shared" si="9"/>
        <v>-44853.6</v>
      </c>
      <c r="E33" s="16">
        <f t="shared" si="9"/>
        <v>-10093.6</v>
      </c>
      <c r="F33" s="16">
        <f t="shared" si="9"/>
        <v>-34144</v>
      </c>
      <c r="G33" s="16">
        <f t="shared" si="9"/>
        <v>-48954.4</v>
      </c>
      <c r="H33" s="16">
        <f t="shared" si="9"/>
        <v>-8817.6</v>
      </c>
      <c r="I33" s="16">
        <f t="shared" si="9"/>
        <v>-69154.8</v>
      </c>
      <c r="J33" s="16">
        <f t="shared" si="9"/>
        <v>-45667.6</v>
      </c>
      <c r="K33" s="16">
        <f t="shared" si="9"/>
        <v>-36075.6</v>
      </c>
      <c r="L33" s="16">
        <f t="shared" si="9"/>
        <v>-30597.6</v>
      </c>
      <c r="M33" s="16">
        <f t="shared" si="9"/>
        <v>-23597.2</v>
      </c>
      <c r="N33" s="16">
        <f t="shared" si="9"/>
        <v>-18075.2</v>
      </c>
      <c r="O33" s="30">
        <f aca="true" t="shared" si="10" ref="O33:O55">SUM(B33:N33)</f>
        <v>-486745.5999999999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-6302.16</v>
      </c>
      <c r="C34" s="29">
        <f aca="true" t="shared" si="11" ref="C34:O34">SUM(C35:C45)</f>
        <v>-4745.33</v>
      </c>
      <c r="D34" s="29">
        <f t="shared" si="11"/>
        <v>-36335.65</v>
      </c>
      <c r="E34" s="29">
        <f t="shared" si="11"/>
        <v>-1242.47</v>
      </c>
      <c r="F34" s="29">
        <f t="shared" si="11"/>
        <v>-11074.64</v>
      </c>
      <c r="G34" s="29">
        <f t="shared" si="11"/>
        <v>-13604.23</v>
      </c>
      <c r="H34" s="29">
        <f t="shared" si="11"/>
        <v>-1032.9</v>
      </c>
      <c r="I34" s="29">
        <f t="shared" si="11"/>
        <v>-4715.39</v>
      </c>
      <c r="J34" s="29">
        <f t="shared" si="11"/>
        <v>-6230.08</v>
      </c>
      <c r="K34" s="29">
        <f t="shared" si="11"/>
        <v>-21916.3</v>
      </c>
      <c r="L34" s="29">
        <f t="shared" si="11"/>
        <v>-32725.95</v>
      </c>
      <c r="M34" s="29">
        <f t="shared" si="11"/>
        <v>-2784.33</v>
      </c>
      <c r="N34" s="29">
        <f t="shared" si="11"/>
        <v>-1650.04</v>
      </c>
      <c r="O34" s="29">
        <f t="shared" si="11"/>
        <v>-144359.47000000003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-32174.13</v>
      </c>
      <c r="E35" s="31">
        <v>0</v>
      </c>
      <c r="F35" s="31">
        <v>-6793.36</v>
      </c>
      <c r="G35" s="31">
        <v>-7481.71</v>
      </c>
      <c r="H35" s="31">
        <v>0</v>
      </c>
      <c r="I35" s="31">
        <v>0</v>
      </c>
      <c r="J35" s="31">
        <v>-2098.5</v>
      </c>
      <c r="K35" s="31">
        <v>-16632.07</v>
      </c>
      <c r="L35" s="31">
        <v>-27756.08</v>
      </c>
      <c r="M35" s="31">
        <v>0</v>
      </c>
      <c r="N35" s="31">
        <v>-198</v>
      </c>
      <c r="O35" s="31">
        <f t="shared" si="10"/>
        <v>-93133.85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-6302.16</v>
      </c>
      <c r="C43" s="31">
        <v>-4745.33</v>
      </c>
      <c r="D43" s="31">
        <v>-4161.52</v>
      </c>
      <c r="E43" s="31">
        <v>-1242.47</v>
      </c>
      <c r="F43" s="31">
        <v>-4281.28</v>
      </c>
      <c r="G43" s="31">
        <v>-6122.52</v>
      </c>
      <c r="H43" s="31">
        <v>-1032.9</v>
      </c>
      <c r="I43" s="31">
        <v>-4715.39</v>
      </c>
      <c r="J43" s="31">
        <v>-4131.58</v>
      </c>
      <c r="K43" s="31">
        <v>-5284.23</v>
      </c>
      <c r="L43" s="31">
        <v>-4969.87</v>
      </c>
      <c r="M43" s="31">
        <v>-2784.33</v>
      </c>
      <c r="N43" s="31">
        <v>-1452.04</v>
      </c>
      <c r="O43" s="31">
        <f>SUM(B43:N43)</f>
        <v>-51225.62000000001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-94818.29</v>
      </c>
      <c r="C50" s="33">
        <v>-91850.85</v>
      </c>
      <c r="D50" s="33">
        <v>-67586.81</v>
      </c>
      <c r="E50" s="33">
        <v>-28109.07</v>
      </c>
      <c r="F50" s="33">
        <v>-84728.72</v>
      </c>
      <c r="G50" s="33">
        <v>-128411.22</v>
      </c>
      <c r="H50" s="33">
        <v>-22606.47</v>
      </c>
      <c r="I50" s="33">
        <v>-93111.1</v>
      </c>
      <c r="J50" s="33">
        <v>-75497.84</v>
      </c>
      <c r="K50" s="33">
        <v>-74914.98</v>
      </c>
      <c r="L50" s="33">
        <v>-71979.27</v>
      </c>
      <c r="M50" s="33">
        <v>-30291.57</v>
      </c>
      <c r="N50" s="33">
        <v>-13258.93</v>
      </c>
      <c r="O50" s="31">
        <f t="shared" si="10"/>
        <v>-877165.1199999999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94818.29</v>
      </c>
      <c r="C51" s="33">
        <v>91850.85</v>
      </c>
      <c r="D51" s="33">
        <v>67586.81</v>
      </c>
      <c r="E51" s="33">
        <v>28109.07</v>
      </c>
      <c r="F51" s="33">
        <v>84728.72</v>
      </c>
      <c r="G51" s="33">
        <v>128411.22</v>
      </c>
      <c r="H51" s="33">
        <v>22606.47</v>
      </c>
      <c r="I51" s="33">
        <v>93111.1</v>
      </c>
      <c r="J51" s="33">
        <v>75497.84</v>
      </c>
      <c r="K51" s="33">
        <v>74914.98</v>
      </c>
      <c r="L51" s="33">
        <v>71979.27</v>
      </c>
      <c r="M51" s="33">
        <v>30291.57</v>
      </c>
      <c r="N51" s="33">
        <v>13258.93</v>
      </c>
      <c r="O51" s="31">
        <f t="shared" si="10"/>
        <v>877165.1199999999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1454194.5499999998</v>
      </c>
      <c r="C53" s="34">
        <f aca="true" t="shared" si="13" ref="C53:N53">+C20+C31</f>
        <v>1053009.91</v>
      </c>
      <c r="D53" s="34">
        <f t="shared" si="13"/>
        <v>912259.78</v>
      </c>
      <c r="E53" s="34">
        <f t="shared" si="13"/>
        <v>285072.18999999994</v>
      </c>
      <c r="F53" s="34">
        <f t="shared" si="13"/>
        <v>969496.95</v>
      </c>
      <c r="G53" s="34">
        <f t="shared" si="13"/>
        <v>1391995.1099999999</v>
      </c>
      <c r="H53" s="34">
        <f t="shared" si="13"/>
        <v>236349.83000000002</v>
      </c>
      <c r="I53" s="34">
        <f t="shared" si="13"/>
        <v>1055657.6800000004</v>
      </c>
      <c r="J53" s="34">
        <f t="shared" si="13"/>
        <v>922506.8799999999</v>
      </c>
      <c r="K53" s="34">
        <f t="shared" si="13"/>
        <v>1203911.1400000001</v>
      </c>
      <c r="L53" s="34">
        <f t="shared" si="13"/>
        <v>1124762.9200000002</v>
      </c>
      <c r="M53" s="34">
        <f t="shared" si="13"/>
        <v>646619.15</v>
      </c>
      <c r="N53" s="34">
        <f t="shared" si="13"/>
        <v>319049.6</v>
      </c>
      <c r="O53" s="34">
        <f>SUM(B53:N53)</f>
        <v>11574885.690000001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-4559.26</v>
      </c>
      <c r="K54" s="31">
        <v>0</v>
      </c>
      <c r="L54" s="31">
        <v>0</v>
      </c>
      <c r="M54" s="31">
        <v>0</v>
      </c>
      <c r="N54" s="31">
        <v>-4413.84</v>
      </c>
      <c r="O54" s="16">
        <f t="shared" si="10"/>
        <v>-8973.1</v>
      </c>
      <c r="P54"/>
      <c r="Q54" s="41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1454194.55</v>
      </c>
      <c r="C59" s="42">
        <f t="shared" si="14"/>
        <v>1053009.9000000001</v>
      </c>
      <c r="D59" s="42">
        <f t="shared" si="14"/>
        <v>912259.78</v>
      </c>
      <c r="E59" s="42">
        <f t="shared" si="14"/>
        <v>285072.18</v>
      </c>
      <c r="F59" s="42">
        <f t="shared" si="14"/>
        <v>969496.96</v>
      </c>
      <c r="G59" s="42">
        <f t="shared" si="14"/>
        <v>1391995.11</v>
      </c>
      <c r="H59" s="42">
        <f t="shared" si="14"/>
        <v>236349.84</v>
      </c>
      <c r="I59" s="42">
        <f t="shared" si="14"/>
        <v>1055657.68</v>
      </c>
      <c r="J59" s="42">
        <f t="shared" si="14"/>
        <v>922506.88</v>
      </c>
      <c r="K59" s="42">
        <f t="shared" si="14"/>
        <v>1203911.14</v>
      </c>
      <c r="L59" s="42">
        <f t="shared" si="14"/>
        <v>1124762.92</v>
      </c>
      <c r="M59" s="42">
        <f t="shared" si="14"/>
        <v>646619.15</v>
      </c>
      <c r="N59" s="42">
        <f t="shared" si="14"/>
        <v>319049.61000000004</v>
      </c>
      <c r="O59" s="34">
        <f t="shared" si="14"/>
        <v>11574885.700000001</v>
      </c>
      <c r="Q59"/>
    </row>
    <row r="60" spans="1:18" ht="18.75" customHeight="1">
      <c r="A60" s="26" t="s">
        <v>55</v>
      </c>
      <c r="B60" s="42">
        <v>1196213.56</v>
      </c>
      <c r="C60" s="42">
        <v>764863.56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1961077.12</v>
      </c>
      <c r="P60"/>
      <c r="Q60"/>
      <c r="R60" s="41"/>
    </row>
    <row r="61" spans="1:16" ht="18.75" customHeight="1">
      <c r="A61" s="26" t="s">
        <v>56</v>
      </c>
      <c r="B61" s="42">
        <v>257980.99</v>
      </c>
      <c r="C61" s="42">
        <v>288146.34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546127.3300000001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912259.78</v>
      </c>
      <c r="E62" s="43">
        <v>0</v>
      </c>
      <c r="F62" s="43">
        <v>0</v>
      </c>
      <c r="G62" s="43">
        <v>0</v>
      </c>
      <c r="H62" s="42">
        <v>236349.84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1148609.62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285072.18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285072.18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969496.96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969496.96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1391995.11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1391995.11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1055657.68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1055657.68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922506.88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922506.88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1203911.14</v>
      </c>
      <c r="L68" s="29">
        <v>1124762.92</v>
      </c>
      <c r="M68" s="43">
        <v>0</v>
      </c>
      <c r="N68" s="43">
        <v>0</v>
      </c>
      <c r="O68" s="34">
        <f t="shared" si="15"/>
        <v>2328674.0599999996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646619.15</v>
      </c>
      <c r="N69" s="43">
        <v>0</v>
      </c>
      <c r="O69" s="34">
        <f t="shared" si="15"/>
        <v>646619.15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319049.61000000004</v>
      </c>
      <c r="O70" s="46">
        <f t="shared" si="15"/>
        <v>319049.61000000004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3" ht="13.5">
      <c r="B73" s="53"/>
      <c r="C73" s="53"/>
      <c r="D73" s="54"/>
      <c r="E73" s="54"/>
      <c r="F73" s="54"/>
      <c r="G73" s="54"/>
      <c r="H73" s="53"/>
      <c r="I73" s="53"/>
      <c r="K73" s="54"/>
      <c r="M73" s="53"/>
    </row>
    <row r="74" spans="2:12" ht="13.5">
      <c r="B74" s="48"/>
      <c r="C74" s="48"/>
      <c r="D74"/>
      <c r="E74"/>
      <c r="F74"/>
      <c r="G74"/>
      <c r="H74"/>
      <c r="I74"/>
      <c r="J74"/>
      <c r="K74"/>
      <c r="L74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1" ht="2.25" customHeight="1"/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2023-01-16T19:52:55Z</dcterms:modified>
  <cp:category/>
  <cp:version/>
  <cp:contentType/>
  <cp:contentStatus/>
</cp:coreProperties>
</file>