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<sst xmlns="http://schemas.openxmlformats.org/spreadsheetml/2006/main" count="89" uniqueCount="86">
  <si>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</si>
  <si>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</si>
  <si>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</si>
  <si>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</si>
  <si>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</si>
  <si>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</si>
  <si>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</si>
  <si>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</si>
  <si>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</si>
  <si>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</si>
  <si>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</si>
  <si>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</si>
  <si>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</si>
  <si>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</si>
  <si>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</si>
  <si>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</si>
  <si>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</si>
  <si>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</si>
  <si>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</si>
  <si>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</si>
  <si>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</si>
  <si>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</si>
  <si>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</si>
  <si>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</si>
  <si>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</si>
  <si>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</si>
  <si>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</si>
  <si>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</si>
  <si>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</si>
  <si>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</si>
  <si>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</si>
  <si>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</si>
  <si>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</si>
  <si>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</si>
  <si>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</si>
  <si>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</si>
  <si>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</si>
  <si>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</si>
  <si>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</si>
  <si>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</si>
  <si>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</si>
  <si>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</si>
  <si>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</si>
  <si>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</si>
  <si>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</si>
  <si>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</si>
  <si>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</si>
  <si>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</si>
  <si>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</si>
  <si>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</si>
  <si>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</si>
  <si>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</si>
  <si>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</si>
  <si>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</si>
  <si>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</si>
  <si>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</si>
  <si>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</si>
  <si>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</si>
  <si>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</si>
  <si>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</si>
  <si>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</si>
  <si>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</si>
  <si>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</si>
  <si>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</si>
  <si>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</si>
  <si>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</si>
  <si>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</si>
  <si>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</si>
  <si>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</si>
  <si>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</si>
  <si>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</si>
  <si>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</si>
  <si>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</si>
  <si>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</si>
  <si>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</si>
  <si>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</si>
  <si>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</si>
  <si>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</si>
  <si>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</si>
  <si>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</si>
  <si>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</si>
  <si>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</si>
  <si>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</si>
  <si>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OPERAÇÃO 17/11/22 - VENCIMENTO 24/11/22</t>
  </si>
  <si>
    <t>5.4. Revisão de Remuneração pelo Serviço Atende (1)</t>
  </si>
  <si>
    <t xml:space="preserve">           (1) Revisão de remuneração do serviço atende, glosas de veículos e H.E., meses de agosto e setembro/22.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</si>
</sst>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600075</xdr:colOff>
      <xdr:row>76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49875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407496</v>
      </c>
      <c r="C7" s="9">
        <f t="shared" si="0"/>
        <v>286246</v>
      </c>
      <c r="D7" s="9">
        <f t="shared" si="0"/>
        <v>287469</v>
      </c>
      <c r="E7" s="9">
        <f t="shared" si="0"/>
        <v>71592</v>
      </c>
      <c r="F7" s="9">
        <f t="shared" si="0"/>
        <v>241675</v>
      </c>
      <c r="G7" s="9">
        <f t="shared" si="0"/>
        <v>384806</v>
      </c>
      <c r="H7" s="9">
        <f t="shared" si="0"/>
        <v>44215</v>
      </c>
      <c r="I7" s="9">
        <f t="shared" si="0"/>
        <v>309035</v>
      </c>
      <c r="J7" s="9">
        <f t="shared" si="0"/>
        <v>234860</v>
      </c>
      <c r="K7" s="9">
        <f t="shared" si="0"/>
        <v>368369</v>
      </c>
      <c r="L7" s="9">
        <f t="shared" si="0"/>
        <v>284175</v>
      </c>
      <c r="M7" s="9">
        <f t="shared" si="0"/>
        <v>137806</v>
      </c>
      <c r="N7" s="9">
        <f t="shared" si="0"/>
        <v>89271</v>
      </c>
      <c r="O7" s="9">
        <f t="shared" si="0"/>
        <v>3147015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11838</v>
      </c>
      <c r="C8" s="11">
        <f t="shared" si="1"/>
        <v>12717</v>
      </c>
      <c r="D8" s="11">
        <f t="shared" si="1"/>
        <v>9413</v>
      </c>
      <c r="E8" s="11">
        <f t="shared" si="1"/>
        <v>2115</v>
      </c>
      <c r="F8" s="11">
        <f t="shared" si="1"/>
        <v>7261</v>
      </c>
      <c r="G8" s="11">
        <f t="shared" si="1"/>
        <v>10401</v>
      </c>
      <c r="H8" s="11">
        <f t="shared" si="1"/>
        <v>2059</v>
      </c>
      <c r="I8" s="11">
        <f t="shared" si="1"/>
        <v>15008</v>
      </c>
      <c r="J8" s="11">
        <f t="shared" si="1"/>
        <v>9476</v>
      </c>
      <c r="K8" s="11">
        <f t="shared" si="1"/>
        <v>7621</v>
      </c>
      <c r="L8" s="11">
        <f t="shared" si="1"/>
        <v>6120</v>
      </c>
      <c r="M8" s="11">
        <f t="shared" si="1"/>
        <v>5255</v>
      </c>
      <c r="N8" s="11">
        <f t="shared" si="1"/>
        <v>3973</v>
      </c>
      <c r="O8" s="11">
        <f t="shared" si="1"/>
        <v>103257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11838</v>
      </c>
      <c r="C9" s="11">
        <v>12717</v>
      </c>
      <c r="D9" s="11">
        <v>9413</v>
      </c>
      <c r="E9" s="11">
        <v>2115</v>
      </c>
      <c r="F9" s="11">
        <v>7261</v>
      </c>
      <c r="G9" s="11">
        <v>10401</v>
      </c>
      <c r="H9" s="11">
        <v>2059</v>
      </c>
      <c r="I9" s="11">
        <v>15004</v>
      </c>
      <c r="J9" s="11">
        <v>9476</v>
      </c>
      <c r="K9" s="11">
        <v>7605</v>
      </c>
      <c r="L9" s="11">
        <v>6120</v>
      </c>
      <c r="M9" s="11">
        <v>5249</v>
      </c>
      <c r="N9" s="11">
        <v>3964</v>
      </c>
      <c r="O9" s="11">
        <f>SUM(B9:N9)</f>
        <v>103222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4</v>
      </c>
      <c r="J10" s="13">
        <v>0</v>
      </c>
      <c r="K10" s="13">
        <v>16</v>
      </c>
      <c r="L10" s="13">
        <v>0</v>
      </c>
      <c r="M10" s="13">
        <v>6</v>
      </c>
      <c r="N10" s="13">
        <v>9</v>
      </c>
      <c r="O10" s="11">
        <f>SUM(B10:N10)</f>
        <v>35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395658</v>
      </c>
      <c r="C11" s="13">
        <v>273529</v>
      </c>
      <c r="D11" s="13">
        <v>278056</v>
      </c>
      <c r="E11" s="13">
        <v>69477</v>
      </c>
      <c r="F11" s="13">
        <v>234414</v>
      </c>
      <c r="G11" s="13">
        <v>374405</v>
      </c>
      <c r="H11" s="13">
        <v>42156</v>
      </c>
      <c r="I11" s="13">
        <v>294027</v>
      </c>
      <c r="J11" s="13">
        <v>225384</v>
      </c>
      <c r="K11" s="13">
        <v>360748</v>
      </c>
      <c r="L11" s="13">
        <v>278055</v>
      </c>
      <c r="M11" s="13">
        <v>132551</v>
      </c>
      <c r="N11" s="13">
        <v>85298</v>
      </c>
      <c r="O11" s="11">
        <f>SUM(B11:N11)</f>
        <v>3043758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26378</v>
      </c>
      <c r="C12" s="13">
        <v>23652</v>
      </c>
      <c r="D12" s="13">
        <v>19829</v>
      </c>
      <c r="E12" s="13">
        <v>6918</v>
      </c>
      <c r="F12" s="13">
        <v>20700</v>
      </c>
      <c r="G12" s="13">
        <v>34836</v>
      </c>
      <c r="H12" s="13">
        <v>4253</v>
      </c>
      <c r="I12" s="13">
        <v>27097</v>
      </c>
      <c r="J12" s="13">
        <v>18170</v>
      </c>
      <c r="K12" s="13">
        <v>22502</v>
      </c>
      <c r="L12" s="13">
        <v>17750</v>
      </c>
      <c r="M12" s="13">
        <v>6501</v>
      </c>
      <c r="N12" s="13">
        <v>3465</v>
      </c>
      <c r="O12" s="11">
        <f>SUM(B12:N12)</f>
        <v>232051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369280</v>
      </c>
      <c r="C13" s="15">
        <f t="shared" si="2"/>
        <v>249877</v>
      </c>
      <c r="D13" s="15">
        <f t="shared" si="2"/>
        <v>258227</v>
      </c>
      <c r="E13" s="15">
        <f t="shared" si="2"/>
        <v>62559</v>
      </c>
      <c r="F13" s="15">
        <f t="shared" si="2"/>
        <v>213714</v>
      </c>
      <c r="G13" s="15">
        <f t="shared" si="2"/>
        <v>339569</v>
      </c>
      <c r="H13" s="15">
        <f t="shared" si="2"/>
        <v>37903</v>
      </c>
      <c r="I13" s="15">
        <f t="shared" si="2"/>
        <v>266930</v>
      </c>
      <c r="J13" s="15">
        <f t="shared" si="2"/>
        <v>207214</v>
      </c>
      <c r="K13" s="15">
        <f t="shared" si="2"/>
        <v>338246</v>
      </c>
      <c r="L13" s="15">
        <f t="shared" si="2"/>
        <v>260305</v>
      </c>
      <c r="M13" s="15">
        <f t="shared" si="2"/>
        <v>126050</v>
      </c>
      <c r="N13" s="15">
        <f t="shared" si="2"/>
        <v>81833</v>
      </c>
      <c r="O13" s="11">
        <f>SUM(B13:N13)</f>
        <v>2811707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31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32</v>
      </c>
      <c r="B18" s="19">
        <v>1.149676844540312</v>
      </c>
      <c r="C18" s="19">
        <v>1.199891557331245</v>
      </c>
      <c r="D18" s="19">
        <v>1.220713803609591</v>
      </c>
      <c r="E18" s="19">
        <v>0.845965107785959</v>
      </c>
      <c r="F18" s="19">
        <v>1.287659357637869</v>
      </c>
      <c r="G18" s="19">
        <v>1.39491347245779</v>
      </c>
      <c r="H18" s="19">
        <v>1.575741455128257</v>
      </c>
      <c r="I18" s="19">
        <v>1.108259676751972</v>
      </c>
      <c r="J18" s="19">
        <v>1.271987613614389</v>
      </c>
      <c r="K18" s="19">
        <v>1.101641336403126</v>
      </c>
      <c r="L18" s="19">
        <v>1.166283084121724</v>
      </c>
      <c r="M18" s="19">
        <v>1.184556567145646</v>
      </c>
      <c r="N18" s="19">
        <v>1.046177787423042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 aca="true" t="shared" si="3" ref="B20:N20">SUM(B21:B29)</f>
        <v>1511720.0399999998</v>
      </c>
      <c r="C20" s="24">
        <f t="shared" si="3"/>
        <v>1119775.8</v>
      </c>
      <c r="D20" s="24">
        <f t="shared" si="3"/>
        <v>997264.8200000001</v>
      </c>
      <c r="E20" s="24">
        <f t="shared" si="3"/>
        <v>299237.6</v>
      </c>
      <c r="F20" s="24">
        <f t="shared" si="3"/>
        <v>1016843.8799999999</v>
      </c>
      <c r="G20" s="24">
        <f t="shared" si="3"/>
        <v>1466199.78</v>
      </c>
      <c r="H20" s="24">
        <f t="shared" si="3"/>
        <v>252433.25</v>
      </c>
      <c r="I20" s="24">
        <f t="shared" si="3"/>
        <v>1121902.0600000003</v>
      </c>
      <c r="J20" s="24">
        <f t="shared" si="3"/>
        <v>969813.0199999999</v>
      </c>
      <c r="K20" s="24">
        <f t="shared" si="3"/>
        <v>1267806.68</v>
      </c>
      <c r="L20" s="24">
        <f t="shared" si="3"/>
        <v>1184692.96</v>
      </c>
      <c r="M20" s="24">
        <f t="shared" si="3"/>
        <v>674093.41</v>
      </c>
      <c r="N20" s="24">
        <f t="shared" si="3"/>
        <v>344572.52</v>
      </c>
      <c r="O20" s="24">
        <f>O21+O22+O23+O24+O25+O26+O27++O28+O29</f>
        <v>12226355.820000002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33</v>
      </c>
      <c r="B21" s="28">
        <f aca="true" t="shared" si="4" ref="B21:N21">ROUND(B15*B7,2)</f>
        <v>1196571.25</v>
      </c>
      <c r="C21" s="28">
        <f t="shared" si="4"/>
        <v>868327.24</v>
      </c>
      <c r="D21" s="28">
        <f t="shared" si="4"/>
        <v>764782.53</v>
      </c>
      <c r="E21" s="28">
        <f t="shared" si="4"/>
        <v>325378.48</v>
      </c>
      <c r="F21" s="28">
        <f t="shared" si="4"/>
        <v>745229.03</v>
      </c>
      <c r="G21" s="28">
        <f t="shared" si="4"/>
        <v>976329.78</v>
      </c>
      <c r="H21" s="28">
        <f t="shared" si="4"/>
        <v>150618.4</v>
      </c>
      <c r="I21" s="28">
        <f t="shared" si="4"/>
        <v>930844.32</v>
      </c>
      <c r="J21" s="28">
        <f t="shared" si="4"/>
        <v>711531.86</v>
      </c>
      <c r="K21" s="28">
        <f t="shared" si="4"/>
        <v>1054898.31</v>
      </c>
      <c r="L21" s="28">
        <f t="shared" si="4"/>
        <v>926609.42</v>
      </c>
      <c r="M21" s="28">
        <f t="shared" si="4"/>
        <v>518508.86</v>
      </c>
      <c r="N21" s="28">
        <f t="shared" si="4"/>
        <v>303405.35</v>
      </c>
      <c r="O21" s="28">
        <f aca="true" t="shared" si="5" ref="O21:O29">SUM(B21:N21)</f>
        <v>9473034.83</v>
      </c>
    </row>
    <row r="22" spans="1:23" ht="18.75" customHeight="1">
      <c r="A22" s="26" t="s">
        <v>34</v>
      </c>
      <c r="B22" s="28">
        <f>IF(B18&lt;&gt;0,ROUND((B18-1)*B21,2),0)</f>
        <v>179099.01</v>
      </c>
      <c r="C22" s="28">
        <f aca="true" t="shared" si="6" ref="C22:N22">IF(C18&lt;&gt;0,ROUND((C18-1)*C21,2),0)</f>
        <v>173571.28</v>
      </c>
      <c r="D22" s="28">
        <f t="shared" si="6"/>
        <v>168798.06</v>
      </c>
      <c r="E22" s="28">
        <f t="shared" si="6"/>
        <v>-50119.64</v>
      </c>
      <c r="F22" s="28">
        <f t="shared" si="6"/>
        <v>214372.1</v>
      </c>
      <c r="G22" s="28">
        <f t="shared" si="6"/>
        <v>385565.78</v>
      </c>
      <c r="H22" s="28">
        <f t="shared" si="6"/>
        <v>86717.26</v>
      </c>
      <c r="I22" s="28">
        <f t="shared" si="6"/>
        <v>100772.91</v>
      </c>
      <c r="J22" s="28">
        <f t="shared" si="6"/>
        <v>193527.85</v>
      </c>
      <c r="K22" s="28">
        <f t="shared" si="6"/>
        <v>107221.27</v>
      </c>
      <c r="L22" s="28">
        <f t="shared" si="6"/>
        <v>154079.47</v>
      </c>
      <c r="M22" s="28">
        <f t="shared" si="6"/>
        <v>95694.22</v>
      </c>
      <c r="N22" s="28">
        <f t="shared" si="6"/>
        <v>14010.59</v>
      </c>
      <c r="O22" s="28">
        <f t="shared" si="5"/>
        <v>1823310.1600000001</v>
      </c>
      <c r="W22" s="51"/>
    </row>
    <row r="23" spans="1:15" ht="18.75" customHeight="1">
      <c r="A23" s="26" t="s">
        <v>35</v>
      </c>
      <c r="B23" s="28">
        <v>70201.01</v>
      </c>
      <c r="C23" s="28">
        <v>48459.49</v>
      </c>
      <c r="D23" s="28">
        <v>33375.92</v>
      </c>
      <c r="E23" s="28">
        <v>12771.82</v>
      </c>
      <c r="F23" s="28">
        <v>36940.06</v>
      </c>
      <c r="G23" s="28">
        <v>58354.98</v>
      </c>
      <c r="H23" s="28">
        <v>6554.95</v>
      </c>
      <c r="I23" s="28">
        <v>44911.06</v>
      </c>
      <c r="J23" s="28">
        <v>41251.38</v>
      </c>
      <c r="K23" s="28">
        <v>60793.43</v>
      </c>
      <c r="L23" s="28">
        <v>59387.43</v>
      </c>
      <c r="M23" s="28">
        <v>28071.68</v>
      </c>
      <c r="N23" s="28">
        <v>16315.96</v>
      </c>
      <c r="O23" s="28">
        <f t="shared" si="5"/>
        <v>517389.17</v>
      </c>
    </row>
    <row r="24" spans="1:15" ht="18.75" customHeight="1">
      <c r="A24" s="26" t="s">
        <v>36</v>
      </c>
      <c r="B24" s="28">
        <v>3574.14</v>
      </c>
      <c r="C24" s="28">
        <v>3574.14</v>
      </c>
      <c r="D24" s="28">
        <v>1787.07</v>
      </c>
      <c r="E24" s="28">
        <v>1787.07</v>
      </c>
      <c r="F24" s="28">
        <v>1787.07</v>
      </c>
      <c r="G24" s="28">
        <v>1787.07</v>
      </c>
      <c r="H24" s="28">
        <v>1787.07</v>
      </c>
      <c r="I24" s="28">
        <v>1787.07</v>
      </c>
      <c r="J24" s="28">
        <v>1787.07</v>
      </c>
      <c r="K24" s="28">
        <v>1787.07</v>
      </c>
      <c r="L24" s="28">
        <v>1787.07</v>
      </c>
      <c r="M24" s="28">
        <v>1787.07</v>
      </c>
      <c r="N24" s="28">
        <v>1787.07</v>
      </c>
      <c r="O24" s="28">
        <f t="shared" si="5"/>
        <v>26806.05</v>
      </c>
    </row>
    <row r="25" spans="1:15" ht="18.75" customHeight="1">
      <c r="A25" s="26" t="s">
        <v>37</v>
      </c>
      <c r="B25" s="28">
        <v>0</v>
      </c>
      <c r="C25" s="28">
        <v>0</v>
      </c>
      <c r="D25" s="28">
        <v>-4249.04</v>
      </c>
      <c r="E25" s="28">
        <v>0</v>
      </c>
      <c r="F25" s="28">
        <v>-10591.66</v>
      </c>
      <c r="G25" s="28">
        <v>0</v>
      </c>
      <c r="H25" s="28">
        <v>-2174.31</v>
      </c>
      <c r="I25" s="28">
        <v>0</v>
      </c>
      <c r="J25" s="28">
        <v>-6407.91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-23422.920000000002</v>
      </c>
    </row>
    <row r="26" spans="1:26" ht="18.75" customHeight="1">
      <c r="A26" s="26" t="s">
        <v>68</v>
      </c>
      <c r="B26" s="28">
        <v>1125.28</v>
      </c>
      <c r="C26" s="28">
        <v>850.69</v>
      </c>
      <c r="D26" s="28">
        <v>748.39</v>
      </c>
      <c r="E26" s="28">
        <v>226.13</v>
      </c>
      <c r="F26" s="28">
        <v>767.23</v>
      </c>
      <c r="G26" s="28">
        <v>1103.74</v>
      </c>
      <c r="H26" s="28">
        <v>188.44</v>
      </c>
      <c r="I26" s="28">
        <v>837.23</v>
      </c>
      <c r="J26" s="28">
        <v>732.24</v>
      </c>
      <c r="K26" s="28">
        <v>952.99</v>
      </c>
      <c r="L26" s="28">
        <v>888.38</v>
      </c>
      <c r="M26" s="28">
        <v>500.72</v>
      </c>
      <c r="N26" s="28">
        <v>261.13</v>
      </c>
      <c r="O26" s="28">
        <f t="shared" si="5"/>
        <v>9182.589999999997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986.46</v>
      </c>
      <c r="C27" s="28">
        <v>734.51</v>
      </c>
      <c r="D27" s="28">
        <v>644.18</v>
      </c>
      <c r="E27" s="28">
        <v>196.77</v>
      </c>
      <c r="F27" s="28">
        <v>648.25</v>
      </c>
      <c r="G27" s="28">
        <v>873.27</v>
      </c>
      <c r="H27" s="28">
        <v>161.72</v>
      </c>
      <c r="I27" s="28">
        <v>683.29</v>
      </c>
      <c r="J27" s="28">
        <v>645.53</v>
      </c>
      <c r="K27" s="28">
        <v>839.64</v>
      </c>
      <c r="L27" s="28">
        <v>745.26</v>
      </c>
      <c r="M27" s="28">
        <v>421.81</v>
      </c>
      <c r="N27" s="28">
        <v>221.02</v>
      </c>
      <c r="O27" s="28">
        <f t="shared" si="5"/>
        <v>7801.710000000001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460.18</v>
      </c>
      <c r="C28" s="28">
        <v>342.62</v>
      </c>
      <c r="D28" s="28">
        <v>300.5</v>
      </c>
      <c r="E28" s="28">
        <v>91.79</v>
      </c>
      <c r="F28" s="28">
        <v>302.39</v>
      </c>
      <c r="G28" s="28">
        <v>407.38</v>
      </c>
      <c r="H28" s="28">
        <v>75.44</v>
      </c>
      <c r="I28" s="28">
        <v>316.85</v>
      </c>
      <c r="J28" s="28">
        <v>304.9</v>
      </c>
      <c r="K28" s="28">
        <v>386</v>
      </c>
      <c r="L28" s="28">
        <v>347.65</v>
      </c>
      <c r="M28" s="28">
        <v>196.77</v>
      </c>
      <c r="N28" s="28">
        <v>103.1</v>
      </c>
      <c r="O28" s="28">
        <f t="shared" si="5"/>
        <v>3635.57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59702.71</v>
      </c>
      <c r="C29" s="28">
        <v>23915.83</v>
      </c>
      <c r="D29" s="28">
        <v>31077.21</v>
      </c>
      <c r="E29" s="28">
        <v>8905.18</v>
      </c>
      <c r="F29" s="28">
        <v>27389.41</v>
      </c>
      <c r="G29" s="28">
        <v>41777.78</v>
      </c>
      <c r="H29" s="28">
        <v>8504.28</v>
      </c>
      <c r="I29" s="28">
        <v>41749.33</v>
      </c>
      <c r="J29" s="28">
        <v>26440.1</v>
      </c>
      <c r="K29" s="28">
        <v>40927.97</v>
      </c>
      <c r="L29" s="28">
        <v>40848.28</v>
      </c>
      <c r="M29" s="28">
        <v>28912.28</v>
      </c>
      <c r="N29" s="28">
        <v>8468.3</v>
      </c>
      <c r="O29" s="28">
        <f t="shared" si="5"/>
        <v>388618.66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38</v>
      </c>
      <c r="B31" s="28">
        <f>+B32+B34+B47+B48+B49+B54-B55</f>
        <v>30218.42</v>
      </c>
      <c r="C31" s="28">
        <f aca="true" t="shared" si="7" ref="C31:O31">+C32+C34+C47+C48+C49+C54-C55</f>
        <v>-48772.11</v>
      </c>
      <c r="D31" s="28">
        <f t="shared" si="7"/>
        <v>1085.4700000000012</v>
      </c>
      <c r="E31" s="28">
        <f t="shared" si="7"/>
        <v>3633.4799999999996</v>
      </c>
      <c r="F31" s="28">
        <f t="shared" si="7"/>
        <v>10764.090000000004</v>
      </c>
      <c r="G31" s="28">
        <f t="shared" si="7"/>
        <v>36119.869999999995</v>
      </c>
      <c r="H31" s="28">
        <f t="shared" si="7"/>
        <v>8097.859999999999</v>
      </c>
      <c r="I31" s="28">
        <f t="shared" si="7"/>
        <v>-11503.730000000003</v>
      </c>
      <c r="J31" s="28">
        <f>+J32+J34+J47+J48+J49+J54-J55</f>
        <v>-72206.2</v>
      </c>
      <c r="K31" s="28">
        <f t="shared" si="7"/>
        <v>57559.520000000004</v>
      </c>
      <c r="L31" s="28">
        <f t="shared" si="7"/>
        <v>12640.230000000003</v>
      </c>
      <c r="M31" s="28">
        <f t="shared" si="7"/>
        <v>-758.869999999999</v>
      </c>
      <c r="N31" s="28">
        <f t="shared" si="7"/>
        <v>-27361.96</v>
      </c>
      <c r="O31" s="28">
        <f t="shared" si="7"/>
        <v>-483.92999999996937</v>
      </c>
    </row>
    <row r="32" spans="1:15" ht="18.75" customHeight="1">
      <c r="A32" s="26" t="s">
        <v>39</v>
      </c>
      <c r="B32" s="29">
        <f>+B33</f>
        <v>-52087.2</v>
      </c>
      <c r="C32" s="29">
        <f>+C33</f>
        <v>-55954.8</v>
      </c>
      <c r="D32" s="29">
        <f aca="true" t="shared" si="8" ref="D32:O32">+D33</f>
        <v>-41417.2</v>
      </c>
      <c r="E32" s="29">
        <f t="shared" si="8"/>
        <v>-9306</v>
      </c>
      <c r="F32" s="29">
        <f t="shared" si="8"/>
        <v>-31948.4</v>
      </c>
      <c r="G32" s="29">
        <f t="shared" si="8"/>
        <v>-45764.4</v>
      </c>
      <c r="H32" s="29">
        <f t="shared" si="8"/>
        <v>-9059.6</v>
      </c>
      <c r="I32" s="29">
        <f t="shared" si="8"/>
        <v>-66017.6</v>
      </c>
      <c r="J32" s="29">
        <f t="shared" si="8"/>
        <v>-41694.4</v>
      </c>
      <c r="K32" s="29">
        <f t="shared" si="8"/>
        <v>-33462</v>
      </c>
      <c r="L32" s="29">
        <f t="shared" si="8"/>
        <v>-26928</v>
      </c>
      <c r="M32" s="29">
        <f t="shared" si="8"/>
        <v>-23095.6</v>
      </c>
      <c r="N32" s="29">
        <f t="shared" si="8"/>
        <v>-17441.6</v>
      </c>
      <c r="O32" s="29">
        <f t="shared" si="8"/>
        <v>-454176.8</v>
      </c>
    </row>
    <row r="33" spans="1:26" ht="18.75" customHeight="1">
      <c r="A33" s="27" t="s">
        <v>40</v>
      </c>
      <c r="B33" s="16">
        <f>ROUND((-B9)*$G$3,2)</f>
        <v>-52087.2</v>
      </c>
      <c r="C33" s="16">
        <f aca="true" t="shared" si="9" ref="C33:N33">ROUND((-C9)*$G$3,2)</f>
        <v>-55954.8</v>
      </c>
      <c r="D33" s="16">
        <f t="shared" si="9"/>
        <v>-41417.2</v>
      </c>
      <c r="E33" s="16">
        <f t="shared" si="9"/>
        <v>-9306</v>
      </c>
      <c r="F33" s="16">
        <f t="shared" si="9"/>
        <v>-31948.4</v>
      </c>
      <c r="G33" s="16">
        <f t="shared" si="9"/>
        <v>-45764.4</v>
      </c>
      <c r="H33" s="16">
        <f t="shared" si="9"/>
        <v>-9059.6</v>
      </c>
      <c r="I33" s="16">
        <f t="shared" si="9"/>
        <v>-66017.6</v>
      </c>
      <c r="J33" s="16">
        <f t="shared" si="9"/>
        <v>-41694.4</v>
      </c>
      <c r="K33" s="16">
        <f t="shared" si="9"/>
        <v>-33462</v>
      </c>
      <c r="L33" s="16">
        <f t="shared" si="9"/>
        <v>-26928</v>
      </c>
      <c r="M33" s="16">
        <f t="shared" si="9"/>
        <v>-23095.6</v>
      </c>
      <c r="N33" s="16">
        <f t="shared" si="9"/>
        <v>-17441.6</v>
      </c>
      <c r="O33" s="30">
        <f aca="true" t="shared" si="10" ref="O33:O55">SUM(B33:N33)</f>
        <v>-454176.8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41</v>
      </c>
      <c r="B34" s="29">
        <f>SUM(B35:B45)</f>
        <v>-6257.25</v>
      </c>
      <c r="C34" s="29">
        <f aca="true" t="shared" si="11" ref="C34:O34">SUM(C35:C45)</f>
        <v>-4730.36</v>
      </c>
      <c r="D34" s="29">
        <f t="shared" si="11"/>
        <v>-4161.52</v>
      </c>
      <c r="E34" s="29">
        <f t="shared" si="11"/>
        <v>-1257.44</v>
      </c>
      <c r="F34" s="29">
        <f t="shared" si="11"/>
        <v>-4266.31</v>
      </c>
      <c r="G34" s="29">
        <f t="shared" si="11"/>
        <v>-6137.49</v>
      </c>
      <c r="H34" s="29">
        <f t="shared" si="11"/>
        <v>-1047.86</v>
      </c>
      <c r="I34" s="29">
        <f t="shared" si="11"/>
        <v>-4655.51</v>
      </c>
      <c r="J34" s="29">
        <f t="shared" si="11"/>
        <v>-4071.7</v>
      </c>
      <c r="K34" s="29">
        <f t="shared" si="11"/>
        <v>-5299.2</v>
      </c>
      <c r="L34" s="29">
        <f t="shared" si="11"/>
        <v>-4939.93</v>
      </c>
      <c r="M34" s="29">
        <f t="shared" si="11"/>
        <v>-2784.33</v>
      </c>
      <c r="N34" s="29">
        <f t="shared" si="11"/>
        <v>-1452.06</v>
      </c>
      <c r="O34" s="29">
        <f t="shared" si="11"/>
        <v>-51060.96</v>
      </c>
    </row>
    <row r="35" spans="1:26" ht="18.75" customHeight="1">
      <c r="A35" s="27" t="s">
        <v>42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43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44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45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46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81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82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47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48</v>
      </c>
      <c r="B43" s="31">
        <v>-6257.25</v>
      </c>
      <c r="C43" s="31">
        <v>-4730.36</v>
      </c>
      <c r="D43" s="31">
        <v>-4161.52</v>
      </c>
      <c r="E43" s="31">
        <v>-1257.44</v>
      </c>
      <c r="F43" s="31">
        <v>-4266.31</v>
      </c>
      <c r="G43" s="31">
        <v>-6137.49</v>
      </c>
      <c r="H43" s="31">
        <v>-1047.86</v>
      </c>
      <c r="I43" s="31">
        <v>-4655.51</v>
      </c>
      <c r="J43" s="31">
        <v>-4071.7</v>
      </c>
      <c r="K43" s="31">
        <v>-5299.2</v>
      </c>
      <c r="L43" s="31">
        <v>-4939.93</v>
      </c>
      <c r="M43" s="31">
        <v>-2784.33</v>
      </c>
      <c r="N43" s="31">
        <v>-1452.06</v>
      </c>
      <c r="O43" s="31">
        <f>SUM(B43:N43)</f>
        <v>-51060.96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73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/>
      <c r="P44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74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59"/>
      <c r="P45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49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84</v>
      </c>
      <c r="B48" s="33">
        <v>88562.87</v>
      </c>
      <c r="C48" s="33">
        <v>11913.05</v>
      </c>
      <c r="D48" s="33">
        <v>46664.19</v>
      </c>
      <c r="E48" s="33">
        <v>14196.92</v>
      </c>
      <c r="F48" s="33">
        <v>46978.8</v>
      </c>
      <c r="G48" s="33">
        <v>88021.76</v>
      </c>
      <c r="H48" s="33">
        <v>18205.32</v>
      </c>
      <c r="I48" s="33">
        <v>59169.38</v>
      </c>
      <c r="J48" s="33">
        <v>-30999.36</v>
      </c>
      <c r="K48" s="33">
        <v>96320.72</v>
      </c>
      <c r="L48" s="33">
        <v>44508.16</v>
      </c>
      <c r="M48" s="33">
        <v>25121.06</v>
      </c>
      <c r="N48" s="33">
        <v>-12882.14</v>
      </c>
      <c r="O48" s="31">
        <f>SUM(B48:N48)</f>
        <v>495780.73000000004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75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78</v>
      </c>
      <c r="B50" s="33">
        <v>-93992.73</v>
      </c>
      <c r="C50" s="33">
        <v>-90549.32</v>
      </c>
      <c r="D50" s="33">
        <v>-66645.27</v>
      </c>
      <c r="E50" s="33">
        <v>-28055.26</v>
      </c>
      <c r="F50" s="33">
        <v>-84749.94</v>
      </c>
      <c r="G50" s="33">
        <v>-128952.42</v>
      </c>
      <c r="H50" s="33">
        <v>-23463.38</v>
      </c>
      <c r="I50" s="33">
        <v>-94709.43</v>
      </c>
      <c r="J50" s="33">
        <v>-72983.44</v>
      </c>
      <c r="K50" s="33">
        <v>-74945.16</v>
      </c>
      <c r="L50" s="33">
        <v>-71445.53</v>
      </c>
      <c r="M50" s="33">
        <v>-30436.38</v>
      </c>
      <c r="N50" s="33">
        <v>-13045.73</v>
      </c>
      <c r="O50" s="31">
        <f t="shared" si="10"/>
        <v>-873973.99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79</v>
      </c>
      <c r="B51" s="33">
        <v>93992.73</v>
      </c>
      <c r="C51" s="33">
        <v>90549.32</v>
      </c>
      <c r="D51" s="33">
        <v>66645.27</v>
      </c>
      <c r="E51" s="33">
        <v>28055.26</v>
      </c>
      <c r="F51" s="33">
        <v>84749.94</v>
      </c>
      <c r="G51" s="33">
        <v>128952.42</v>
      </c>
      <c r="H51" s="33">
        <v>23463.38</v>
      </c>
      <c r="I51" s="33">
        <v>94709.43</v>
      </c>
      <c r="J51" s="33">
        <v>72983.44</v>
      </c>
      <c r="K51" s="33">
        <v>74945.16</v>
      </c>
      <c r="L51" s="33">
        <v>71445.53</v>
      </c>
      <c r="M51" s="33">
        <v>30436.38</v>
      </c>
      <c r="N51" s="33">
        <v>13045.73</v>
      </c>
      <c r="O51" s="31">
        <f t="shared" si="10"/>
        <v>873973.99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50</v>
      </c>
      <c r="B53" s="34">
        <f>+B20+B31</f>
        <v>1541938.4599999997</v>
      </c>
      <c r="C53" s="34">
        <f aca="true" t="shared" si="13" ref="C53:N53">+C20+C31</f>
        <v>1071003.69</v>
      </c>
      <c r="D53" s="34">
        <f t="shared" si="13"/>
        <v>998350.29</v>
      </c>
      <c r="E53" s="34">
        <f t="shared" si="13"/>
        <v>302871.07999999996</v>
      </c>
      <c r="F53" s="34">
        <f t="shared" si="13"/>
        <v>1027607.9699999999</v>
      </c>
      <c r="G53" s="34">
        <f t="shared" si="13"/>
        <v>1502319.65</v>
      </c>
      <c r="H53" s="34">
        <f t="shared" si="13"/>
        <v>260531.11</v>
      </c>
      <c r="I53" s="34">
        <f t="shared" si="13"/>
        <v>1110398.3300000003</v>
      </c>
      <c r="J53" s="34">
        <f t="shared" si="13"/>
        <v>897606.82</v>
      </c>
      <c r="K53" s="34">
        <f t="shared" si="13"/>
        <v>1325366.2</v>
      </c>
      <c r="L53" s="34">
        <f t="shared" si="13"/>
        <v>1197333.19</v>
      </c>
      <c r="M53" s="34">
        <f t="shared" si="13"/>
        <v>673334.54</v>
      </c>
      <c r="N53" s="34">
        <f t="shared" si="13"/>
        <v>317210.56</v>
      </c>
      <c r="O53" s="34">
        <f>SUM(B53:N53)</f>
        <v>12225871.889999999</v>
      </c>
      <c r="P53"/>
      <c r="Q53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51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 s="41"/>
      <c r="R54"/>
      <c r="S54"/>
      <c r="U54" s="40"/>
    </row>
    <row r="55" spans="1:19" ht="18.75" customHeight="1">
      <c r="A55" s="35" t="s">
        <v>52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-4559.26</v>
      </c>
      <c r="K55" s="31">
        <v>0</v>
      </c>
      <c r="L55" s="31">
        <v>0</v>
      </c>
      <c r="M55" s="31">
        <v>0</v>
      </c>
      <c r="N55" s="31">
        <v>-4413.84</v>
      </c>
      <c r="O55" s="16">
        <f t="shared" si="10"/>
        <v>-8973.1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53</v>
      </c>
      <c r="B59" s="42">
        <f aca="true" t="shared" si="14" ref="B59:O59">SUM(B60:B70)</f>
        <v>1541938.47</v>
      </c>
      <c r="C59" s="42">
        <f t="shared" si="14"/>
        <v>1071003.7</v>
      </c>
      <c r="D59" s="42">
        <f t="shared" si="14"/>
        <v>998350.29</v>
      </c>
      <c r="E59" s="42">
        <f t="shared" si="14"/>
        <v>302871.08</v>
      </c>
      <c r="F59" s="42">
        <f t="shared" si="14"/>
        <v>1027607.97</v>
      </c>
      <c r="G59" s="42">
        <f t="shared" si="14"/>
        <v>1502319.66</v>
      </c>
      <c r="H59" s="42">
        <f t="shared" si="14"/>
        <v>260531.1</v>
      </c>
      <c r="I59" s="42">
        <f t="shared" si="14"/>
        <v>1110398.33</v>
      </c>
      <c r="J59" s="42">
        <f t="shared" si="14"/>
        <v>897606.8200000001</v>
      </c>
      <c r="K59" s="42">
        <f t="shared" si="14"/>
        <v>1325366.2</v>
      </c>
      <c r="L59" s="42">
        <f t="shared" si="14"/>
        <v>1197333.2</v>
      </c>
      <c r="M59" s="42">
        <f t="shared" si="14"/>
        <v>673334.53</v>
      </c>
      <c r="N59" s="42">
        <f t="shared" si="14"/>
        <v>317210.56</v>
      </c>
      <c r="O59" s="34">
        <f t="shared" si="14"/>
        <v>12225871.91</v>
      </c>
      <c r="Q59"/>
    </row>
    <row r="60" spans="1:18" ht="18.75" customHeight="1">
      <c r="A60" s="26" t="s">
        <v>54</v>
      </c>
      <c r="B60" s="42">
        <v>1284108.98</v>
      </c>
      <c r="C60" s="42">
        <v>781154.75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2065263.73</v>
      </c>
      <c r="P60"/>
      <c r="Q60"/>
      <c r="R60" s="41"/>
    </row>
    <row r="61" spans="1:16" ht="18.75" customHeight="1">
      <c r="A61" s="26" t="s">
        <v>55</v>
      </c>
      <c r="B61" s="42">
        <v>257829.49</v>
      </c>
      <c r="C61" s="42">
        <v>289848.95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547678.44</v>
      </c>
      <c r="P61"/>
    </row>
    <row r="62" spans="1:17" ht="18.75" customHeight="1">
      <c r="A62" s="26" t="s">
        <v>56</v>
      </c>
      <c r="B62" s="43">
        <v>0</v>
      </c>
      <c r="C62" s="43">
        <v>0</v>
      </c>
      <c r="D62" s="29">
        <v>998350.29</v>
      </c>
      <c r="E62" s="43">
        <v>0</v>
      </c>
      <c r="F62" s="43">
        <v>0</v>
      </c>
      <c r="G62" s="43">
        <v>0</v>
      </c>
      <c r="H62" s="42">
        <v>260531.1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1258881.3900000001</v>
      </c>
      <c r="P62" s="52"/>
      <c r="Q62"/>
    </row>
    <row r="63" spans="1:18" ht="18.75" customHeight="1">
      <c r="A63" s="26" t="s">
        <v>57</v>
      </c>
      <c r="B63" s="43">
        <v>0</v>
      </c>
      <c r="C63" s="43">
        <v>0</v>
      </c>
      <c r="D63" s="43">
        <v>0</v>
      </c>
      <c r="E63" s="29">
        <v>302871.08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302871.08</v>
      </c>
      <c r="R63"/>
    </row>
    <row r="64" spans="1:19" ht="18.75" customHeight="1">
      <c r="A64" s="26" t="s">
        <v>58</v>
      </c>
      <c r="B64" s="43">
        <v>0</v>
      </c>
      <c r="C64" s="43">
        <v>0</v>
      </c>
      <c r="D64" s="43">
        <v>0</v>
      </c>
      <c r="E64" s="43">
        <v>0</v>
      </c>
      <c r="F64" s="29">
        <v>1027607.97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1027607.97</v>
      </c>
      <c r="S64"/>
    </row>
    <row r="65" spans="1:20" ht="18.75" customHeight="1">
      <c r="A65" s="26" t="s">
        <v>59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1502319.66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1502319.66</v>
      </c>
      <c r="T65"/>
    </row>
    <row r="66" spans="1:21" ht="18.75" customHeight="1">
      <c r="A66" s="26" t="s">
        <v>60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1110398.33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1110398.33</v>
      </c>
      <c r="U66"/>
    </row>
    <row r="67" spans="1:22" ht="18.75" customHeight="1">
      <c r="A67" s="26" t="s">
        <v>61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897606.8200000001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897606.8200000001</v>
      </c>
      <c r="V67"/>
    </row>
    <row r="68" spans="1:23" ht="18.75" customHeight="1">
      <c r="A68" s="26" t="s">
        <v>62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1325366.2</v>
      </c>
      <c r="L68" s="29">
        <v>1197333.2</v>
      </c>
      <c r="M68" s="43">
        <v>0</v>
      </c>
      <c r="N68" s="43">
        <v>0</v>
      </c>
      <c r="O68" s="34">
        <f t="shared" si="15"/>
        <v>2522699.4</v>
      </c>
      <c r="P68"/>
      <c r="W68"/>
    </row>
    <row r="69" spans="1:25" ht="18.75" customHeight="1">
      <c r="A69" s="26" t="s">
        <v>63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673334.53</v>
      </c>
      <c r="N69" s="43">
        <v>0</v>
      </c>
      <c r="O69" s="34">
        <f t="shared" si="15"/>
        <v>673334.53</v>
      </c>
      <c r="R69"/>
      <c r="Y69"/>
    </row>
    <row r="70" spans="1:26" ht="18.75" customHeight="1">
      <c r="A70" s="36" t="s">
        <v>64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317210.56</v>
      </c>
      <c r="O70" s="46">
        <f t="shared" si="15"/>
        <v>317210.56</v>
      </c>
      <c r="P70"/>
      <c r="S70"/>
      <c r="Z70"/>
    </row>
    <row r="71" spans="1:12" ht="21" customHeight="1">
      <c r="A71" s="47" t="s">
        <v>80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 t="s">
        <v>85</v>
      </c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3.5">
      <c r="B73" s="53"/>
      <c r="C73" s="54"/>
      <c r="D73" s="54"/>
      <c r="E73" s="54"/>
      <c r="F73" s="54"/>
      <c r="G73" s="54"/>
      <c r="H73" s="53"/>
      <c r="I73" s="53"/>
      <c r="J73" s="51"/>
      <c r="K73" s="54"/>
      <c r="M73" s="53"/>
      <c r="N73" s="53"/>
    </row>
    <row r="74" spans="2:14" ht="13.5">
      <c r="B74" s="48"/>
      <c r="C74" s="54"/>
      <c r="D74"/>
      <c r="E74"/>
      <c r="F74"/>
      <c r="G74"/>
      <c r="H74"/>
      <c r="I74"/>
      <c r="J74"/>
      <c r="K74"/>
      <c r="L74"/>
      <c r="N74" s="53"/>
    </row>
    <row r="75" spans="3:10" ht="13.5">
      <c r="C75" s="54"/>
      <c r="J75" s="51"/>
    </row>
    <row r="76" ht="13.5">
      <c r="C76" s="54"/>
    </row>
    <row r="77" ht="14.25">
      <c r="N77" s="53"/>
    </row>
    <row r="78" ht="13.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spans="3:14" ht="13.5">
      <c r="C96" s="52"/>
      <c r="D96" s="52"/>
      <c r="E96" s="52"/>
      <c r="N96" s="53"/>
    </row>
    <row r="97" spans="3:14" ht="13.5">
      <c r="C97" s="52"/>
      <c r="E97" s="52"/>
      <c r="N97" s="53"/>
    </row>
    <row r="98" ht="13.5"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2023-01-16T19:52:22Z</dcterms:modified>
  <cp:category/>
  <cp:version/>
  <cp:contentType/>
  <cp:contentStatus/>
</cp:coreProperties>
</file>