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<sst xmlns="http://schemas.openxmlformats.org/spreadsheetml/2006/main" count="88" uniqueCount="85">
  <si>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</si>
  <si>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</si>
  <si>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</si>
  <si>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</si>
  <si>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</si>
  <si>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</si>
  <si>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</si>
  <si>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</si>
  <si>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</si>
  <si>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</si>
  <si>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</si>
  <si>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</si>
  <si>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</si>
  <si>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</si>
  <si>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</si>
  <si>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</si>
  <si>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</si>
  <si>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</si>
  <si>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</si>
  <si>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</si>
  <si>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</si>
  <si>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</si>
  <si>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</si>
  <si>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</si>
  <si>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</si>
  <si>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</si>
  <si>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</si>
  <si>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</si>
  <si>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</si>
  <si>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</si>
  <si>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</si>
  <si>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</si>
  <si>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</si>
  <si>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</si>
  <si>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</si>
  <si>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</si>
  <si>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</si>
  <si>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</si>
  <si>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</si>
  <si>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</si>
  <si>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</si>
  <si>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</si>
  <si>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</si>
  <si>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</si>
  <si>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</si>
  <si>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</si>
  <si>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</si>
  <si>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</si>
  <si>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</si>
  <si>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</si>
  <si>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</si>
  <si>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</si>
  <si>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</si>
  <si>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</si>
  <si>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</si>
  <si>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</si>
  <si>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</si>
  <si>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</si>
  <si>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</si>
  <si>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</si>
  <si>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</si>
  <si>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</si>
  <si>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</si>
  <si>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</si>
  <si>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</si>
  <si>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</si>
  <si>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</si>
  <si>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</si>
  <si>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</si>
  <si>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</si>
  <si>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</si>
  <si>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</si>
  <si>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</si>
  <si>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</si>
  <si>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</si>
  <si>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</si>
  <si>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</si>
  <si>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</si>
  <si>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</si>
  <si>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</si>
  <si>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</si>
  <si>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</si>
  <si>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</si>
  <si>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</si>
  <si>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14/11/22 - VENCIMENTO 22/11/22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</si>
</sst>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307382</v>
      </c>
      <c r="C7" s="9">
        <f t="shared" si="0"/>
        <v>214470</v>
      </c>
      <c r="D7" s="9">
        <f t="shared" si="0"/>
        <v>217607</v>
      </c>
      <c r="E7" s="9">
        <f t="shared" si="0"/>
        <v>53282</v>
      </c>
      <c r="F7" s="9">
        <f t="shared" si="0"/>
        <v>175038</v>
      </c>
      <c r="G7" s="9">
        <f t="shared" si="0"/>
        <v>276647</v>
      </c>
      <c r="H7" s="9">
        <f t="shared" si="0"/>
        <v>33329</v>
      </c>
      <c r="I7" s="9">
        <f t="shared" si="0"/>
        <v>226507</v>
      </c>
      <c r="J7" s="9">
        <f t="shared" si="0"/>
        <v>178768</v>
      </c>
      <c r="K7" s="9">
        <f t="shared" si="0"/>
        <v>277328</v>
      </c>
      <c r="L7" s="9">
        <f t="shared" si="0"/>
        <v>219128</v>
      </c>
      <c r="M7" s="9">
        <f t="shared" si="0"/>
        <v>101695</v>
      </c>
      <c r="N7" s="9">
        <f t="shared" si="0"/>
        <v>66100</v>
      </c>
      <c r="O7" s="9">
        <f t="shared" si="0"/>
        <v>2347281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11510</v>
      </c>
      <c r="C8" s="11">
        <f t="shared" si="1"/>
        <v>11946</v>
      </c>
      <c r="D8" s="11">
        <f t="shared" si="1"/>
        <v>9036</v>
      </c>
      <c r="E8" s="11">
        <f t="shared" si="1"/>
        <v>1964</v>
      </c>
      <c r="F8" s="11">
        <f t="shared" si="1"/>
        <v>6977</v>
      </c>
      <c r="G8" s="11">
        <f t="shared" si="1"/>
        <v>9562</v>
      </c>
      <c r="H8" s="11">
        <f t="shared" si="1"/>
        <v>1952</v>
      </c>
      <c r="I8" s="11">
        <f t="shared" si="1"/>
        <v>13497</v>
      </c>
      <c r="J8" s="11">
        <f t="shared" si="1"/>
        <v>9027</v>
      </c>
      <c r="K8" s="11">
        <f t="shared" si="1"/>
        <v>7374</v>
      </c>
      <c r="L8" s="11">
        <f t="shared" si="1"/>
        <v>6590</v>
      </c>
      <c r="M8" s="11">
        <f t="shared" si="1"/>
        <v>4184</v>
      </c>
      <c r="N8" s="11">
        <f t="shared" si="1"/>
        <v>3627</v>
      </c>
      <c r="O8" s="11">
        <f t="shared" si="1"/>
        <v>97246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11510</v>
      </c>
      <c r="C9" s="11">
        <v>11946</v>
      </c>
      <c r="D9" s="11">
        <v>9036</v>
      </c>
      <c r="E9" s="11">
        <v>1964</v>
      </c>
      <c r="F9" s="11">
        <v>6977</v>
      </c>
      <c r="G9" s="11">
        <v>9562</v>
      </c>
      <c r="H9" s="11">
        <v>1952</v>
      </c>
      <c r="I9" s="11">
        <v>13493</v>
      </c>
      <c r="J9" s="11">
        <v>9027</v>
      </c>
      <c r="K9" s="11">
        <v>7367</v>
      </c>
      <c r="L9" s="11">
        <v>6590</v>
      </c>
      <c r="M9" s="11">
        <v>4181</v>
      </c>
      <c r="N9" s="11">
        <v>3619</v>
      </c>
      <c r="O9" s="11">
        <f>SUM(B9:N9)</f>
        <v>97224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7</v>
      </c>
      <c r="L10" s="13">
        <v>0</v>
      </c>
      <c r="M10" s="13">
        <v>3</v>
      </c>
      <c r="N10" s="13">
        <v>8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295872</v>
      </c>
      <c r="C11" s="13">
        <v>202524</v>
      </c>
      <c r="D11" s="13">
        <v>208571</v>
      </c>
      <c r="E11" s="13">
        <v>51318</v>
      </c>
      <c r="F11" s="13">
        <v>168061</v>
      </c>
      <c r="G11" s="13">
        <v>267085</v>
      </c>
      <c r="H11" s="13">
        <v>31377</v>
      </c>
      <c r="I11" s="13">
        <v>213010</v>
      </c>
      <c r="J11" s="13">
        <v>169741</v>
      </c>
      <c r="K11" s="13">
        <v>269954</v>
      </c>
      <c r="L11" s="13">
        <v>212538</v>
      </c>
      <c r="M11" s="13">
        <v>97511</v>
      </c>
      <c r="N11" s="13">
        <v>62473</v>
      </c>
      <c r="O11" s="11">
        <f>SUM(B11:N11)</f>
        <v>2250035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21469</v>
      </c>
      <c r="C12" s="13">
        <v>19245</v>
      </c>
      <c r="D12" s="13">
        <v>15889</v>
      </c>
      <c r="E12" s="13">
        <v>5712</v>
      </c>
      <c r="F12" s="13">
        <v>16276</v>
      </c>
      <c r="G12" s="13">
        <v>27031</v>
      </c>
      <c r="H12" s="13">
        <v>3403</v>
      </c>
      <c r="I12" s="13">
        <v>20784</v>
      </c>
      <c r="J12" s="13">
        <v>14672</v>
      </c>
      <c r="K12" s="13">
        <v>18426</v>
      </c>
      <c r="L12" s="13">
        <v>14167</v>
      </c>
      <c r="M12" s="13">
        <v>5106</v>
      </c>
      <c r="N12" s="13">
        <v>2691</v>
      </c>
      <c r="O12" s="11">
        <f>SUM(B12:N12)</f>
        <v>184871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274403</v>
      </c>
      <c r="C13" s="15">
        <f t="shared" si="2"/>
        <v>183279</v>
      </c>
      <c r="D13" s="15">
        <f t="shared" si="2"/>
        <v>192682</v>
      </c>
      <c r="E13" s="15">
        <f t="shared" si="2"/>
        <v>45606</v>
      </c>
      <c r="F13" s="15">
        <f t="shared" si="2"/>
        <v>151785</v>
      </c>
      <c r="G13" s="15">
        <f t="shared" si="2"/>
        <v>240054</v>
      </c>
      <c r="H13" s="15">
        <f t="shared" si="2"/>
        <v>27974</v>
      </c>
      <c r="I13" s="15">
        <f t="shared" si="2"/>
        <v>192226</v>
      </c>
      <c r="J13" s="15">
        <f t="shared" si="2"/>
        <v>155069</v>
      </c>
      <c r="K13" s="15">
        <f t="shared" si="2"/>
        <v>251528</v>
      </c>
      <c r="L13" s="15">
        <f t="shared" si="2"/>
        <v>198371</v>
      </c>
      <c r="M13" s="15">
        <f t="shared" si="2"/>
        <v>92405</v>
      </c>
      <c r="N13" s="15">
        <f t="shared" si="2"/>
        <v>59782</v>
      </c>
      <c r="O13" s="11">
        <f>SUM(B13:N13)</f>
        <v>2065164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1.444446132876839</v>
      </c>
      <c r="C18" s="19">
        <v>1.520088007157803</v>
      </c>
      <c r="D18" s="19">
        <v>1.509782116708496</v>
      </c>
      <c r="E18" s="19">
        <v>1.058041397329336</v>
      </c>
      <c r="F18" s="19">
        <v>1.668037466722408</v>
      </c>
      <c r="G18" s="19">
        <v>1.82215200765778</v>
      </c>
      <c r="H18" s="19">
        <v>2.017113959350902</v>
      </c>
      <c r="I18" s="19">
        <v>1.429028220618672</v>
      </c>
      <c r="J18" s="19">
        <v>1.577678682652947</v>
      </c>
      <c r="K18" s="19">
        <v>1.376930445789296</v>
      </c>
      <c r="L18" s="19">
        <v>1.433277255511668</v>
      </c>
      <c r="M18" s="19">
        <v>1.52203744007831</v>
      </c>
      <c r="N18" s="19">
        <v>1.342657940727526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1439808.9</v>
      </c>
      <c r="C20" s="24">
        <f t="shared" si="3"/>
        <v>1068074.32</v>
      </c>
      <c r="D20" s="24">
        <f t="shared" si="3"/>
        <v>936818.95</v>
      </c>
      <c r="E20" s="24">
        <f t="shared" si="3"/>
        <v>280136.39999999997</v>
      </c>
      <c r="F20" s="24">
        <f t="shared" si="3"/>
        <v>957966.8200000001</v>
      </c>
      <c r="G20" s="24">
        <f t="shared" si="3"/>
        <v>1383000.29</v>
      </c>
      <c r="H20" s="24">
        <f t="shared" si="3"/>
        <v>244246.68000000002</v>
      </c>
      <c r="I20" s="24">
        <f t="shared" si="3"/>
        <v>1065754.68</v>
      </c>
      <c r="J20" s="24">
        <f t="shared" si="3"/>
        <v>919276.4699999999</v>
      </c>
      <c r="K20" s="24">
        <f t="shared" si="3"/>
        <v>1198365.3099999998</v>
      </c>
      <c r="L20" s="24">
        <f t="shared" si="3"/>
        <v>1127819.09</v>
      </c>
      <c r="M20" s="24">
        <f t="shared" si="3"/>
        <v>642158.4400000001</v>
      </c>
      <c r="N20" s="24">
        <f t="shared" si="3"/>
        <v>328909.2</v>
      </c>
      <c r="O20" s="24">
        <f>O21+O22+O23+O24+O25+O26+O27++O28+O29</f>
        <v>11592335.550000003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902596.5</v>
      </c>
      <c r="C21" s="28">
        <f t="shared" si="4"/>
        <v>650594.75</v>
      </c>
      <c r="D21" s="28">
        <f t="shared" si="4"/>
        <v>578921.66</v>
      </c>
      <c r="E21" s="28">
        <f t="shared" si="4"/>
        <v>242161.36</v>
      </c>
      <c r="F21" s="28">
        <f t="shared" si="4"/>
        <v>539747.18</v>
      </c>
      <c r="G21" s="28">
        <f t="shared" si="4"/>
        <v>701908.77</v>
      </c>
      <c r="H21" s="28">
        <f t="shared" si="4"/>
        <v>113535.24</v>
      </c>
      <c r="I21" s="28">
        <f t="shared" si="4"/>
        <v>682261.73</v>
      </c>
      <c r="J21" s="28">
        <f t="shared" si="4"/>
        <v>541595.53</v>
      </c>
      <c r="K21" s="28">
        <f t="shared" si="4"/>
        <v>794184.19</v>
      </c>
      <c r="L21" s="28">
        <f t="shared" si="4"/>
        <v>714510.67</v>
      </c>
      <c r="M21" s="28">
        <f t="shared" si="4"/>
        <v>382637.61</v>
      </c>
      <c r="N21" s="28">
        <f t="shared" si="4"/>
        <v>224654.07</v>
      </c>
      <c r="O21" s="28">
        <f aca="true" t="shared" si="5" ref="O21:O29">SUM(B21:N21)</f>
        <v>7069309.260000001</v>
      </c>
    </row>
    <row r="22" spans="1:23" ht="18.75" customHeight="1">
      <c r="A22" s="26" t="s">
        <v>34</v>
      </c>
      <c r="B22" s="28">
        <f>IF(B18&lt;&gt;0,ROUND((B18-1)*B21,2),0)</f>
        <v>401155.52</v>
      </c>
      <c r="C22" s="28">
        <f aca="true" t="shared" si="6" ref="C22:N22">IF(C18&lt;&gt;0,ROUND((C18-1)*C21,2),0)</f>
        <v>338366.53</v>
      </c>
      <c r="D22" s="28">
        <f t="shared" si="6"/>
        <v>295123.91</v>
      </c>
      <c r="E22" s="28">
        <f t="shared" si="6"/>
        <v>14055.38</v>
      </c>
      <c r="F22" s="28">
        <f t="shared" si="6"/>
        <v>360571.34</v>
      </c>
      <c r="G22" s="28">
        <f t="shared" si="6"/>
        <v>577075.7</v>
      </c>
      <c r="H22" s="28">
        <f t="shared" si="6"/>
        <v>115478.28</v>
      </c>
      <c r="I22" s="28">
        <f t="shared" si="6"/>
        <v>292709.54</v>
      </c>
      <c r="J22" s="28">
        <f t="shared" si="6"/>
        <v>312868.19</v>
      </c>
      <c r="K22" s="28">
        <f t="shared" si="6"/>
        <v>299352.2</v>
      </c>
      <c r="L22" s="28">
        <f t="shared" si="6"/>
        <v>309581.22</v>
      </c>
      <c r="M22" s="28">
        <f t="shared" si="6"/>
        <v>199751.16</v>
      </c>
      <c r="N22" s="28">
        <f t="shared" si="6"/>
        <v>76979.5</v>
      </c>
      <c r="O22" s="28">
        <f t="shared" si="5"/>
        <v>3593068.4699999997</v>
      </c>
      <c r="W22" s="51"/>
    </row>
    <row r="23" spans="1:15" ht="18.75" customHeight="1">
      <c r="A23" s="26" t="s">
        <v>35</v>
      </c>
      <c r="B23" s="28">
        <v>70200.04</v>
      </c>
      <c r="C23" s="28">
        <v>49687.18</v>
      </c>
      <c r="D23" s="28">
        <v>32470.45</v>
      </c>
      <c r="E23" s="28">
        <v>12715.41</v>
      </c>
      <c r="F23" s="28">
        <v>37348.3</v>
      </c>
      <c r="G23" s="28">
        <v>58069.27</v>
      </c>
      <c r="H23" s="28">
        <v>6685.13</v>
      </c>
      <c r="I23" s="28">
        <v>45406.95</v>
      </c>
      <c r="J23" s="28">
        <v>41309.47</v>
      </c>
      <c r="K23" s="28">
        <v>59937.95</v>
      </c>
      <c r="L23" s="28">
        <v>59105.18</v>
      </c>
      <c r="M23" s="28">
        <v>27948.33</v>
      </c>
      <c r="N23" s="28">
        <v>16432.32</v>
      </c>
      <c r="O23" s="28">
        <f t="shared" si="5"/>
        <v>517315.98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1133.35</v>
      </c>
      <c r="C26" s="28">
        <v>858.76</v>
      </c>
      <c r="D26" s="28">
        <v>743.01</v>
      </c>
      <c r="E26" s="28">
        <v>223.44</v>
      </c>
      <c r="F26" s="28">
        <v>764.54</v>
      </c>
      <c r="G26" s="28">
        <v>1101.05</v>
      </c>
      <c r="H26" s="28">
        <v>193.83</v>
      </c>
      <c r="I26" s="28">
        <v>839.92</v>
      </c>
      <c r="J26" s="28">
        <v>732.24</v>
      </c>
      <c r="K26" s="28">
        <v>950.29</v>
      </c>
      <c r="L26" s="28">
        <v>893.76</v>
      </c>
      <c r="M26" s="28">
        <v>503.41</v>
      </c>
      <c r="N26" s="28">
        <v>263.82</v>
      </c>
      <c r="O26" s="28">
        <f t="shared" si="5"/>
        <v>9201.419999999998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648.25</v>
      </c>
      <c r="G27" s="28">
        <v>873.27</v>
      </c>
      <c r="H27" s="28">
        <v>161.72</v>
      </c>
      <c r="I27" s="28">
        <v>683.29</v>
      </c>
      <c r="J27" s="28">
        <v>646.88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7803.060000000001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-56946.16</v>
      </c>
      <c r="C31" s="28">
        <f aca="true" t="shared" si="7" ref="C31:O31">+C32+C34+C47+C48+C49+C54-C55</f>
        <v>-57337.67</v>
      </c>
      <c r="D31" s="28">
        <f t="shared" si="7"/>
        <v>-43889.98</v>
      </c>
      <c r="E31" s="28">
        <f t="shared" si="7"/>
        <v>-9884.07</v>
      </c>
      <c r="F31" s="28">
        <f t="shared" si="7"/>
        <v>-34950.14</v>
      </c>
      <c r="G31" s="28">
        <f t="shared" si="7"/>
        <v>-48195.32000000001</v>
      </c>
      <c r="H31" s="28">
        <f t="shared" si="7"/>
        <v>-9666.599999999999</v>
      </c>
      <c r="I31" s="28">
        <f t="shared" si="7"/>
        <v>-64039.67999999999</v>
      </c>
      <c r="J31" s="28">
        <f t="shared" si="7"/>
        <v>-43790.5</v>
      </c>
      <c r="K31" s="28">
        <f t="shared" si="7"/>
        <v>-37699.03</v>
      </c>
      <c r="L31" s="28">
        <f t="shared" si="7"/>
        <v>-33965.87</v>
      </c>
      <c r="M31" s="28">
        <f t="shared" si="7"/>
        <v>-21195.7</v>
      </c>
      <c r="N31" s="28">
        <f t="shared" si="7"/>
        <v>-17390.64</v>
      </c>
      <c r="O31" s="28">
        <f t="shared" si="7"/>
        <v>-478951.36</v>
      </c>
    </row>
    <row r="32" spans="1:15" ht="18.75" customHeight="1">
      <c r="A32" s="26" t="s">
        <v>39</v>
      </c>
      <c r="B32" s="29">
        <f>+B33</f>
        <v>-50644</v>
      </c>
      <c r="C32" s="29">
        <f>+C33</f>
        <v>-52562.4</v>
      </c>
      <c r="D32" s="29">
        <f aca="true" t="shared" si="8" ref="D32:O32">+D33</f>
        <v>-39758.4</v>
      </c>
      <c r="E32" s="29">
        <f t="shared" si="8"/>
        <v>-8641.6</v>
      </c>
      <c r="F32" s="29">
        <f t="shared" si="8"/>
        <v>-30698.8</v>
      </c>
      <c r="G32" s="29">
        <f t="shared" si="8"/>
        <v>-42072.8</v>
      </c>
      <c r="H32" s="29">
        <f t="shared" si="8"/>
        <v>-8588.8</v>
      </c>
      <c r="I32" s="29">
        <f t="shared" si="8"/>
        <v>-59369.2</v>
      </c>
      <c r="J32" s="29">
        <f t="shared" si="8"/>
        <v>-39718.8</v>
      </c>
      <c r="K32" s="29">
        <f t="shared" si="8"/>
        <v>-32414.8</v>
      </c>
      <c r="L32" s="29">
        <f t="shared" si="8"/>
        <v>-28996</v>
      </c>
      <c r="M32" s="29">
        <f t="shared" si="8"/>
        <v>-18396.4</v>
      </c>
      <c r="N32" s="29">
        <f t="shared" si="8"/>
        <v>-15923.6</v>
      </c>
      <c r="O32" s="29">
        <f t="shared" si="8"/>
        <v>-427785.6</v>
      </c>
    </row>
    <row r="33" spans="1:26" ht="18.75" customHeight="1">
      <c r="A33" s="27" t="s">
        <v>40</v>
      </c>
      <c r="B33" s="16">
        <f>ROUND((-B9)*$G$3,2)</f>
        <v>-50644</v>
      </c>
      <c r="C33" s="16">
        <f aca="true" t="shared" si="9" ref="C33:N33">ROUND((-C9)*$G$3,2)</f>
        <v>-52562.4</v>
      </c>
      <c r="D33" s="16">
        <f t="shared" si="9"/>
        <v>-39758.4</v>
      </c>
      <c r="E33" s="16">
        <f t="shared" si="9"/>
        <v>-8641.6</v>
      </c>
      <c r="F33" s="16">
        <f t="shared" si="9"/>
        <v>-30698.8</v>
      </c>
      <c r="G33" s="16">
        <f t="shared" si="9"/>
        <v>-42072.8</v>
      </c>
      <c r="H33" s="16">
        <f t="shared" si="9"/>
        <v>-8588.8</v>
      </c>
      <c r="I33" s="16">
        <f t="shared" si="9"/>
        <v>-59369.2</v>
      </c>
      <c r="J33" s="16">
        <f t="shared" si="9"/>
        <v>-39718.8</v>
      </c>
      <c r="K33" s="16">
        <f t="shared" si="9"/>
        <v>-32414.8</v>
      </c>
      <c r="L33" s="16">
        <f t="shared" si="9"/>
        <v>-28996</v>
      </c>
      <c r="M33" s="16">
        <f t="shared" si="9"/>
        <v>-18396.4</v>
      </c>
      <c r="N33" s="16">
        <f t="shared" si="9"/>
        <v>-15923.6</v>
      </c>
      <c r="O33" s="30">
        <f aca="true" t="shared" si="10" ref="O33:O55">SUM(B33:N33)</f>
        <v>-427785.6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-6302.16</v>
      </c>
      <c r="C34" s="29">
        <f aca="true" t="shared" si="11" ref="C34:O34">SUM(C35:C45)</f>
        <v>-4775.27</v>
      </c>
      <c r="D34" s="29">
        <f t="shared" si="11"/>
        <v>-4131.58</v>
      </c>
      <c r="E34" s="29">
        <f t="shared" si="11"/>
        <v>-1242.47</v>
      </c>
      <c r="F34" s="29">
        <f t="shared" si="11"/>
        <v>-4251.34</v>
      </c>
      <c r="G34" s="29">
        <f t="shared" si="11"/>
        <v>-6122.52</v>
      </c>
      <c r="H34" s="29">
        <f t="shared" si="11"/>
        <v>-1077.8</v>
      </c>
      <c r="I34" s="29">
        <f t="shared" si="11"/>
        <v>-4670.48</v>
      </c>
      <c r="J34" s="29">
        <f t="shared" si="11"/>
        <v>-4071.7</v>
      </c>
      <c r="K34" s="29">
        <f t="shared" si="11"/>
        <v>-5284.23</v>
      </c>
      <c r="L34" s="29">
        <f t="shared" si="11"/>
        <v>-4969.87</v>
      </c>
      <c r="M34" s="29">
        <f t="shared" si="11"/>
        <v>-2799.3</v>
      </c>
      <c r="N34" s="29">
        <f t="shared" si="11"/>
        <v>-1467.04</v>
      </c>
      <c r="O34" s="29">
        <f t="shared" si="11"/>
        <v>-51165.76000000001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-6302.16</v>
      </c>
      <c r="C43" s="31">
        <v>-4775.27</v>
      </c>
      <c r="D43" s="31">
        <v>-4131.58</v>
      </c>
      <c r="E43" s="31">
        <v>-1242.47</v>
      </c>
      <c r="F43" s="31">
        <v>-4251.34</v>
      </c>
      <c r="G43" s="31">
        <v>-6122.52</v>
      </c>
      <c r="H43" s="31">
        <v>-1077.8</v>
      </c>
      <c r="I43" s="31">
        <v>-4670.48</v>
      </c>
      <c r="J43" s="31">
        <v>-4071.7</v>
      </c>
      <c r="K43" s="31">
        <v>-5284.23</v>
      </c>
      <c r="L43" s="31">
        <v>-4969.87</v>
      </c>
      <c r="M43" s="31">
        <v>-2799.3</v>
      </c>
      <c r="N43" s="31">
        <v>-1467.04</v>
      </c>
      <c r="O43" s="31">
        <f>SUM(B43:N43)</f>
        <v>-51165.76000000001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-96393.66</v>
      </c>
      <c r="C50" s="33">
        <v>-93696.21</v>
      </c>
      <c r="D50" s="33">
        <v>-66134.78</v>
      </c>
      <c r="E50" s="33">
        <v>-29076.94</v>
      </c>
      <c r="F50" s="33">
        <v>-86529.73</v>
      </c>
      <c r="G50" s="33">
        <v>-131048.99</v>
      </c>
      <c r="H50" s="33">
        <v>-24070.1</v>
      </c>
      <c r="I50" s="33">
        <v>-93962.39</v>
      </c>
      <c r="J50" s="33">
        <v>-73277.84</v>
      </c>
      <c r="K50" s="33">
        <v>-76900.91</v>
      </c>
      <c r="L50" s="33">
        <v>-70273.99</v>
      </c>
      <c r="M50" s="33">
        <v>-30790.2</v>
      </c>
      <c r="N50" s="33">
        <v>-13045.43</v>
      </c>
      <c r="O50" s="31">
        <f t="shared" si="10"/>
        <v>-885201.1699999999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96393.66</v>
      </c>
      <c r="C51" s="33">
        <v>93696.21</v>
      </c>
      <c r="D51" s="33">
        <v>66134.78</v>
      </c>
      <c r="E51" s="33">
        <v>29076.94</v>
      </c>
      <c r="F51" s="33">
        <v>86529.73</v>
      </c>
      <c r="G51" s="33">
        <v>131048.99</v>
      </c>
      <c r="H51" s="33">
        <v>24070.1</v>
      </c>
      <c r="I51" s="33">
        <v>93962.39</v>
      </c>
      <c r="J51" s="33">
        <v>73277.84</v>
      </c>
      <c r="K51" s="33">
        <v>76900.91</v>
      </c>
      <c r="L51" s="33">
        <v>70273.99</v>
      </c>
      <c r="M51" s="33">
        <v>30790.2</v>
      </c>
      <c r="N51" s="33">
        <v>13045.43</v>
      </c>
      <c r="O51" s="31">
        <f t="shared" si="10"/>
        <v>885201.1699999999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1382862.74</v>
      </c>
      <c r="C53" s="34">
        <f aca="true" t="shared" si="13" ref="C53:N53">+C20+C31</f>
        <v>1010736.65</v>
      </c>
      <c r="D53" s="34">
        <f t="shared" si="13"/>
        <v>892928.97</v>
      </c>
      <c r="E53" s="34">
        <f t="shared" si="13"/>
        <v>270252.32999999996</v>
      </c>
      <c r="F53" s="34">
        <f t="shared" si="13"/>
        <v>923016.68</v>
      </c>
      <c r="G53" s="34">
        <f t="shared" si="13"/>
        <v>1334804.97</v>
      </c>
      <c r="H53" s="34">
        <f t="shared" si="13"/>
        <v>234580.08000000002</v>
      </c>
      <c r="I53" s="34">
        <f t="shared" si="13"/>
        <v>1001715</v>
      </c>
      <c r="J53" s="34">
        <f t="shared" si="13"/>
        <v>875485.9699999999</v>
      </c>
      <c r="K53" s="34">
        <f t="shared" si="13"/>
        <v>1160666.2799999998</v>
      </c>
      <c r="L53" s="34">
        <f t="shared" si="13"/>
        <v>1093853.22</v>
      </c>
      <c r="M53" s="34">
        <f t="shared" si="13"/>
        <v>620962.7400000001</v>
      </c>
      <c r="N53" s="34">
        <f t="shared" si="13"/>
        <v>311518.56</v>
      </c>
      <c r="O53" s="34">
        <f>SUM(B53:N53)</f>
        <v>11113384.190000001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1382862.75</v>
      </c>
      <c r="C59" s="42">
        <f t="shared" si="14"/>
        <v>1010736.6400000001</v>
      </c>
      <c r="D59" s="42">
        <f t="shared" si="14"/>
        <v>892928.97</v>
      </c>
      <c r="E59" s="42">
        <f t="shared" si="14"/>
        <v>270252.34</v>
      </c>
      <c r="F59" s="42">
        <f t="shared" si="14"/>
        <v>923016.67</v>
      </c>
      <c r="G59" s="42">
        <f t="shared" si="14"/>
        <v>1334804.97</v>
      </c>
      <c r="H59" s="42">
        <f t="shared" si="14"/>
        <v>234580.07</v>
      </c>
      <c r="I59" s="42">
        <f t="shared" si="14"/>
        <v>1001715.01</v>
      </c>
      <c r="J59" s="42">
        <f t="shared" si="14"/>
        <v>875485.98</v>
      </c>
      <c r="K59" s="42">
        <f t="shared" si="14"/>
        <v>1160666.28</v>
      </c>
      <c r="L59" s="42">
        <f t="shared" si="14"/>
        <v>1093853.22</v>
      </c>
      <c r="M59" s="42">
        <f t="shared" si="14"/>
        <v>620962.73</v>
      </c>
      <c r="N59" s="42">
        <f t="shared" si="14"/>
        <v>311518.56</v>
      </c>
      <c r="O59" s="34">
        <f t="shared" si="14"/>
        <v>11113384.190000001</v>
      </c>
      <c r="Q59"/>
    </row>
    <row r="60" spans="1:18" ht="18.75" customHeight="1">
      <c r="A60" s="26" t="s">
        <v>55</v>
      </c>
      <c r="B60" s="42">
        <v>1138078.14</v>
      </c>
      <c r="C60" s="42">
        <v>734426.81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1872504.95</v>
      </c>
      <c r="P60"/>
      <c r="Q60"/>
      <c r="R60" s="41"/>
    </row>
    <row r="61" spans="1:16" ht="18.75" customHeight="1">
      <c r="A61" s="26" t="s">
        <v>56</v>
      </c>
      <c r="B61" s="42">
        <v>244784.61</v>
      </c>
      <c r="C61" s="42">
        <v>276309.83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521094.44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892928.97</v>
      </c>
      <c r="E62" s="43">
        <v>0</v>
      </c>
      <c r="F62" s="43">
        <v>0</v>
      </c>
      <c r="G62" s="43">
        <v>0</v>
      </c>
      <c r="H62" s="42">
        <v>234580.07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1127509.04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270252.34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270252.34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923016.67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923016.67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1334804.97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1334804.97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1001715.01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1001715.01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875485.98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875485.98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1160666.28</v>
      </c>
      <c r="L68" s="29">
        <v>1093853.22</v>
      </c>
      <c r="M68" s="43">
        <v>0</v>
      </c>
      <c r="N68" s="43">
        <v>0</v>
      </c>
      <c r="O68" s="34">
        <f t="shared" si="15"/>
        <v>2254519.5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620962.73</v>
      </c>
      <c r="N69" s="43">
        <v>0</v>
      </c>
      <c r="O69" s="34">
        <f t="shared" si="15"/>
        <v>620962.73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311518.56</v>
      </c>
      <c r="O70" s="46">
        <f t="shared" si="15"/>
        <v>311518.56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2023-01-16T19:51:10Z</dcterms:modified>
  <cp:category/>
  <cp:version/>
  <cp:contentType/>
  <cp:contentStatus/>
</cp:coreProperties>
</file>