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<sst xmlns="http://schemas.openxmlformats.org/spreadsheetml/2006/main" count="88" uniqueCount="85">
  <si>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</si>
  <si>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</si>
  <si>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</si>
  <si>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</si>
  <si>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</si>
  <si>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</si>
  <si>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</si>
  <si>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</si>
  <si>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</si>
  <si>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</si>
  <si>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</si>
  <si>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</si>
  <si>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</si>
  <si>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</si>
  <si>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</si>
  <si>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</si>
  <si>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</si>
  <si>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</si>
  <si>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</si>
  <si>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</si>
  <si>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</si>
  <si>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</si>
  <si>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</si>
  <si>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</si>
  <si>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</si>
  <si>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</si>
  <si>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</si>
  <si>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</si>
  <si>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</si>
  <si>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</si>
  <si>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</si>
  <si>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</si>
  <si>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</si>
  <si>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</si>
  <si>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</si>
  <si>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</si>
  <si>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</si>
  <si>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</si>
  <si>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</si>
  <si>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</si>
  <si>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</si>
  <si>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</si>
  <si>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</si>
  <si>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</si>
  <si>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</si>
  <si>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</si>
  <si>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</si>
  <si>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</si>
  <si>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</si>
  <si>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</si>
  <si>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</si>
  <si>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</si>
  <si>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</si>
  <si>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</si>
  <si>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</si>
  <si>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</si>
  <si>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</si>
  <si>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</si>
  <si>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</si>
  <si>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</si>
  <si>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</si>
  <si>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</si>
  <si>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</si>
  <si>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</si>
  <si>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</si>
  <si>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</si>
  <si>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</si>
  <si>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</si>
  <si>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</si>
  <si>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</si>
  <si>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</si>
  <si>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</si>
  <si>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</si>
  <si>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</si>
  <si>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</si>
  <si>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</si>
  <si>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</si>
  <si>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</si>
  <si>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</si>
  <si>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</si>
  <si>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</si>
  <si>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</si>
  <si>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</si>
  <si>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</si>
  <si>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13/11/22 - VENCIMENTO 21/11/22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</si>
</sst>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68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147780</v>
      </c>
      <c r="C7" s="9">
        <f t="shared" si="0"/>
        <v>102560</v>
      </c>
      <c r="D7" s="9">
        <f t="shared" si="0"/>
        <v>106960</v>
      </c>
      <c r="E7" s="9">
        <f t="shared" si="0"/>
        <v>25283</v>
      </c>
      <c r="F7" s="9">
        <f t="shared" si="0"/>
        <v>89311</v>
      </c>
      <c r="G7" s="9">
        <f t="shared" si="0"/>
        <v>124393</v>
      </c>
      <c r="H7" s="9">
        <f t="shared" si="0"/>
        <v>15283</v>
      </c>
      <c r="I7" s="9">
        <f t="shared" si="0"/>
        <v>97326</v>
      </c>
      <c r="J7" s="9">
        <f t="shared" si="0"/>
        <v>86297</v>
      </c>
      <c r="K7" s="9">
        <f t="shared" si="0"/>
        <v>141921</v>
      </c>
      <c r="L7" s="9">
        <f t="shared" si="0"/>
        <v>109529</v>
      </c>
      <c r="M7" s="9">
        <f t="shared" si="0"/>
        <v>45023</v>
      </c>
      <c r="N7" s="9">
        <f t="shared" si="0"/>
        <v>24710</v>
      </c>
      <c r="O7" s="9">
        <f t="shared" si="0"/>
        <v>1116376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7270</v>
      </c>
      <c r="C8" s="11">
        <f t="shared" si="1"/>
        <v>7579</v>
      </c>
      <c r="D8" s="11">
        <f t="shared" si="1"/>
        <v>5851</v>
      </c>
      <c r="E8" s="11">
        <f t="shared" si="1"/>
        <v>1125</v>
      </c>
      <c r="F8" s="11">
        <f t="shared" si="1"/>
        <v>5032</v>
      </c>
      <c r="G8" s="11">
        <f t="shared" si="1"/>
        <v>6154</v>
      </c>
      <c r="H8" s="11">
        <f t="shared" si="1"/>
        <v>1033</v>
      </c>
      <c r="I8" s="11">
        <f t="shared" si="1"/>
        <v>7632</v>
      </c>
      <c r="J8" s="11">
        <f t="shared" si="1"/>
        <v>5499</v>
      </c>
      <c r="K8" s="11">
        <f t="shared" si="1"/>
        <v>5615</v>
      </c>
      <c r="L8" s="11">
        <f t="shared" si="1"/>
        <v>4004</v>
      </c>
      <c r="M8" s="11">
        <f t="shared" si="1"/>
        <v>2273</v>
      </c>
      <c r="N8" s="11">
        <f t="shared" si="1"/>
        <v>1497</v>
      </c>
      <c r="O8" s="11">
        <f t="shared" si="1"/>
        <v>60564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7270</v>
      </c>
      <c r="C9" s="11">
        <v>7579</v>
      </c>
      <c r="D9" s="11">
        <v>5851</v>
      </c>
      <c r="E9" s="11">
        <v>1125</v>
      </c>
      <c r="F9" s="11">
        <v>5032</v>
      </c>
      <c r="G9" s="11">
        <v>6154</v>
      </c>
      <c r="H9" s="11">
        <v>1033</v>
      </c>
      <c r="I9" s="11">
        <v>7632</v>
      </c>
      <c r="J9" s="11">
        <v>5499</v>
      </c>
      <c r="K9" s="11">
        <v>5615</v>
      </c>
      <c r="L9" s="11">
        <v>4004</v>
      </c>
      <c r="M9" s="11">
        <v>2268</v>
      </c>
      <c r="N9" s="11">
        <v>1493</v>
      </c>
      <c r="O9" s="11">
        <f>SUM(B9:N9)</f>
        <v>60555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5</v>
      </c>
      <c r="N10" s="13">
        <v>4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140510</v>
      </c>
      <c r="C11" s="13">
        <v>94981</v>
      </c>
      <c r="D11" s="13">
        <v>101109</v>
      </c>
      <c r="E11" s="13">
        <v>24158</v>
      </c>
      <c r="F11" s="13">
        <v>84279</v>
      </c>
      <c r="G11" s="13">
        <v>118239</v>
      </c>
      <c r="H11" s="13">
        <v>14250</v>
      </c>
      <c r="I11" s="13">
        <v>89694</v>
      </c>
      <c r="J11" s="13">
        <v>80798</v>
      </c>
      <c r="K11" s="13">
        <v>136306</v>
      </c>
      <c r="L11" s="13">
        <v>105525</v>
      </c>
      <c r="M11" s="13">
        <v>42750</v>
      </c>
      <c r="N11" s="13">
        <v>23213</v>
      </c>
      <c r="O11" s="11">
        <f>SUM(B11:N11)</f>
        <v>1055812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11920</v>
      </c>
      <c r="C12" s="13">
        <v>10376</v>
      </c>
      <c r="D12" s="13">
        <v>9178</v>
      </c>
      <c r="E12" s="13">
        <v>2939</v>
      </c>
      <c r="F12" s="13">
        <v>9173</v>
      </c>
      <c r="G12" s="13">
        <v>14023</v>
      </c>
      <c r="H12" s="13">
        <v>1884</v>
      </c>
      <c r="I12" s="13">
        <v>10360</v>
      </c>
      <c r="J12" s="13">
        <v>8363</v>
      </c>
      <c r="K12" s="13">
        <v>9557</v>
      </c>
      <c r="L12" s="13">
        <v>7643</v>
      </c>
      <c r="M12" s="13">
        <v>2722</v>
      </c>
      <c r="N12" s="13">
        <v>1161</v>
      </c>
      <c r="O12" s="11">
        <f>SUM(B12:N12)</f>
        <v>99299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128590</v>
      </c>
      <c r="C13" s="15">
        <f t="shared" si="2"/>
        <v>84605</v>
      </c>
      <c r="D13" s="15">
        <f t="shared" si="2"/>
        <v>91931</v>
      </c>
      <c r="E13" s="15">
        <f t="shared" si="2"/>
        <v>21219</v>
      </c>
      <c r="F13" s="15">
        <f t="shared" si="2"/>
        <v>75106</v>
      </c>
      <c r="G13" s="15">
        <f t="shared" si="2"/>
        <v>104216</v>
      </c>
      <c r="H13" s="15">
        <f t="shared" si="2"/>
        <v>12366</v>
      </c>
      <c r="I13" s="15">
        <f t="shared" si="2"/>
        <v>79334</v>
      </c>
      <c r="J13" s="15">
        <f t="shared" si="2"/>
        <v>72435</v>
      </c>
      <c r="K13" s="15">
        <f t="shared" si="2"/>
        <v>126749</v>
      </c>
      <c r="L13" s="15">
        <f t="shared" si="2"/>
        <v>97882</v>
      </c>
      <c r="M13" s="15">
        <f t="shared" si="2"/>
        <v>40028</v>
      </c>
      <c r="N13" s="15">
        <f t="shared" si="2"/>
        <v>22052</v>
      </c>
      <c r="O13" s="11">
        <f>SUM(B13:N13)</f>
        <v>956513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1.195054877049343</v>
      </c>
      <c r="C18" s="19">
        <v>1.278150833323946</v>
      </c>
      <c r="D18" s="19">
        <v>1.29144654540001</v>
      </c>
      <c r="E18" s="19">
        <v>0.90192324762609</v>
      </c>
      <c r="F18" s="19">
        <v>1.312723204355567</v>
      </c>
      <c r="G18" s="19">
        <v>1.436769033780477</v>
      </c>
      <c r="H18" s="19">
        <v>1.727307547672227</v>
      </c>
      <c r="I18" s="19">
        <v>1.149442784718669</v>
      </c>
      <c r="J18" s="19">
        <v>1.327921829371874</v>
      </c>
      <c r="K18" s="19">
        <v>1.172292564136196</v>
      </c>
      <c r="L18" s="19">
        <v>1.198887613312829</v>
      </c>
      <c r="M18" s="19">
        <v>1.221103327916161</v>
      </c>
      <c r="N18" s="19">
        <v>1.091823698593887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613239.93</v>
      </c>
      <c r="C20" s="24">
        <f t="shared" si="3"/>
        <v>447944.86000000004</v>
      </c>
      <c r="D20" s="24">
        <f t="shared" si="3"/>
        <v>414327.59</v>
      </c>
      <c r="E20" s="24">
        <f t="shared" si="3"/>
        <v>121251.76000000001</v>
      </c>
      <c r="F20" s="24">
        <f t="shared" si="3"/>
        <v>398063.0400000001</v>
      </c>
      <c r="G20" s="24">
        <f t="shared" si="3"/>
        <v>525572.9500000001</v>
      </c>
      <c r="H20" s="24">
        <f t="shared" si="3"/>
        <v>102373.91000000002</v>
      </c>
      <c r="I20" s="24">
        <f t="shared" si="3"/>
        <v>404051.68999999994</v>
      </c>
      <c r="J20" s="24">
        <f t="shared" si="3"/>
        <v>389829.22000000003</v>
      </c>
      <c r="K20" s="24">
        <f t="shared" si="3"/>
        <v>553605.16</v>
      </c>
      <c r="L20" s="24">
        <f t="shared" si="3"/>
        <v>499222.68000000005</v>
      </c>
      <c r="M20" s="24">
        <f t="shared" si="3"/>
        <v>253380.16</v>
      </c>
      <c r="N20" s="24">
        <f t="shared" si="3"/>
        <v>109893.69000000002</v>
      </c>
      <c r="O20" s="24">
        <f>O21+O22+O23+O24+O25+O26+O27++O28+O29</f>
        <v>4832756.640000001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433941.19</v>
      </c>
      <c r="C21" s="28">
        <f t="shared" si="4"/>
        <v>311115.76</v>
      </c>
      <c r="D21" s="28">
        <f t="shared" si="4"/>
        <v>284556.38</v>
      </c>
      <c r="E21" s="28">
        <f t="shared" si="4"/>
        <v>114908.71</v>
      </c>
      <c r="F21" s="28">
        <f t="shared" si="4"/>
        <v>275399.4</v>
      </c>
      <c r="G21" s="28">
        <f t="shared" si="4"/>
        <v>315609.92</v>
      </c>
      <c r="H21" s="28">
        <f t="shared" si="4"/>
        <v>52061.54</v>
      </c>
      <c r="I21" s="28">
        <f t="shared" si="4"/>
        <v>293155.64</v>
      </c>
      <c r="J21" s="28">
        <f t="shared" si="4"/>
        <v>261445.39</v>
      </c>
      <c r="K21" s="28">
        <f t="shared" si="4"/>
        <v>406419.17</v>
      </c>
      <c r="L21" s="28">
        <f t="shared" si="4"/>
        <v>357141.21</v>
      </c>
      <c r="M21" s="28">
        <f t="shared" si="4"/>
        <v>169403.54</v>
      </c>
      <c r="N21" s="28">
        <f t="shared" si="4"/>
        <v>83981.88</v>
      </c>
      <c r="O21" s="28">
        <f aca="true" t="shared" si="5" ref="O21:O29">SUM(B21:N21)</f>
        <v>3359139.73</v>
      </c>
    </row>
    <row r="22" spans="1:23" ht="18.75" customHeight="1">
      <c r="A22" s="26" t="s">
        <v>34</v>
      </c>
      <c r="B22" s="28">
        <f>IF(B18&lt;&gt;0,ROUND((B18-1)*B21,2),0)</f>
        <v>84642.35</v>
      </c>
      <c r="C22" s="28">
        <f aca="true" t="shared" si="6" ref="C22:N22">IF(C18&lt;&gt;0,ROUND((C18-1)*C21,2),0)</f>
        <v>86537.11</v>
      </c>
      <c r="D22" s="28">
        <f t="shared" si="6"/>
        <v>82932.97</v>
      </c>
      <c r="E22" s="28">
        <f t="shared" si="6"/>
        <v>-11269.87</v>
      </c>
      <c r="F22" s="28">
        <f t="shared" si="6"/>
        <v>86123.78</v>
      </c>
      <c r="G22" s="28">
        <f t="shared" si="6"/>
        <v>137848.64</v>
      </c>
      <c r="H22" s="28">
        <f t="shared" si="6"/>
        <v>37864.75</v>
      </c>
      <c r="I22" s="28">
        <f t="shared" si="6"/>
        <v>43810</v>
      </c>
      <c r="J22" s="28">
        <f t="shared" si="6"/>
        <v>85733.65</v>
      </c>
      <c r="K22" s="28">
        <f t="shared" si="6"/>
        <v>70023</v>
      </c>
      <c r="L22" s="28">
        <f t="shared" si="6"/>
        <v>71030.96</v>
      </c>
      <c r="M22" s="28">
        <f t="shared" si="6"/>
        <v>37455.69</v>
      </c>
      <c r="N22" s="28">
        <f t="shared" si="6"/>
        <v>7711.53</v>
      </c>
      <c r="O22" s="28">
        <f t="shared" si="5"/>
        <v>820444.56</v>
      </c>
      <c r="W22" s="51"/>
    </row>
    <row r="23" spans="1:15" ht="18.75" customHeight="1">
      <c r="A23" s="26" t="s">
        <v>35</v>
      </c>
      <c r="B23" s="28">
        <v>28656.87</v>
      </c>
      <c r="C23" s="28">
        <v>20747.68</v>
      </c>
      <c r="D23" s="28">
        <v>16395.33</v>
      </c>
      <c r="E23" s="28">
        <v>6373.67</v>
      </c>
      <c r="F23" s="28">
        <v>16151.02</v>
      </c>
      <c r="G23" s="28">
        <v>26154.38</v>
      </c>
      <c r="H23" s="28">
        <v>3878.06</v>
      </c>
      <c r="I23" s="28">
        <v>21714.97</v>
      </c>
      <c r="J23" s="28">
        <v>19041.91</v>
      </c>
      <c r="K23" s="28">
        <v>32040.5</v>
      </c>
      <c r="L23" s="28">
        <v>26266.97</v>
      </c>
      <c r="M23" s="28">
        <v>14686.13</v>
      </c>
      <c r="N23" s="28">
        <v>7389.28</v>
      </c>
      <c r="O23" s="28">
        <f t="shared" si="5"/>
        <v>239496.77000000002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1276.03</v>
      </c>
      <c r="C26" s="28">
        <v>977.21</v>
      </c>
      <c r="D26" s="28">
        <v>882.99</v>
      </c>
      <c r="E26" s="28">
        <v>258.44</v>
      </c>
      <c r="F26" s="28">
        <v>853.38</v>
      </c>
      <c r="G26" s="28">
        <v>1114.51</v>
      </c>
      <c r="H26" s="28">
        <v>215.36</v>
      </c>
      <c r="I26" s="28">
        <v>834.54</v>
      </c>
      <c r="J26" s="28">
        <v>837.23</v>
      </c>
      <c r="K26" s="28">
        <v>1181.81</v>
      </c>
      <c r="L26" s="28">
        <v>1055.28</v>
      </c>
      <c r="M26" s="28">
        <v>516.87</v>
      </c>
      <c r="N26" s="28">
        <v>231.51</v>
      </c>
      <c r="O26" s="28">
        <f t="shared" si="5"/>
        <v>10235.16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646.88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7803.060000000001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2"/>
    </row>
    <row r="31" spans="1:15" ht="18.75" customHeight="1">
      <c r="A31" s="14" t="s">
        <v>38</v>
      </c>
      <c r="B31" s="28">
        <f>+B32+B34+B47+B48+B49+B54-B55</f>
        <v>-39083.54</v>
      </c>
      <c r="C31" s="28">
        <f aca="true" t="shared" si="7" ref="C31:O31">+C32+C34+C47+C48+C49+C54-C55</f>
        <v>-38781.53</v>
      </c>
      <c r="D31" s="28">
        <f t="shared" si="7"/>
        <v>-30654.4</v>
      </c>
      <c r="E31" s="28">
        <f t="shared" si="7"/>
        <v>-6387.07</v>
      </c>
      <c r="F31" s="28">
        <f t="shared" si="7"/>
        <v>-26886.129999999997</v>
      </c>
      <c r="G31" s="28">
        <f t="shared" si="7"/>
        <v>-33274.97</v>
      </c>
      <c r="H31" s="28">
        <f t="shared" si="7"/>
        <v>-5742.76</v>
      </c>
      <c r="I31" s="28">
        <f t="shared" si="7"/>
        <v>-38221.340000000004</v>
      </c>
      <c r="J31" s="28">
        <f t="shared" si="7"/>
        <v>-28851.11</v>
      </c>
      <c r="K31" s="28">
        <f t="shared" si="7"/>
        <v>-31277.61</v>
      </c>
      <c r="L31" s="28">
        <f t="shared" si="7"/>
        <v>-23485.64</v>
      </c>
      <c r="M31" s="28">
        <f t="shared" si="7"/>
        <v>-12853.34</v>
      </c>
      <c r="N31" s="28">
        <f t="shared" si="7"/>
        <v>-7856.6</v>
      </c>
      <c r="O31" s="28">
        <f t="shared" si="7"/>
        <v>-323356.04000000004</v>
      </c>
    </row>
    <row r="32" spans="1:15" ht="18.75" customHeight="1">
      <c r="A32" s="26" t="s">
        <v>39</v>
      </c>
      <c r="B32" s="29">
        <f>+B33</f>
        <v>-31988</v>
      </c>
      <c r="C32" s="29">
        <f>+C33</f>
        <v>-33347.6</v>
      </c>
      <c r="D32" s="29">
        <f aca="true" t="shared" si="8" ref="D32:O32">+D33</f>
        <v>-25744.4</v>
      </c>
      <c r="E32" s="29">
        <f t="shared" si="8"/>
        <v>-4950</v>
      </c>
      <c r="F32" s="29">
        <f t="shared" si="8"/>
        <v>-22140.8</v>
      </c>
      <c r="G32" s="29">
        <f t="shared" si="8"/>
        <v>-27077.6</v>
      </c>
      <c r="H32" s="29">
        <f t="shared" si="8"/>
        <v>-4545.2</v>
      </c>
      <c r="I32" s="29">
        <f t="shared" si="8"/>
        <v>-33580.8</v>
      </c>
      <c r="J32" s="29">
        <f t="shared" si="8"/>
        <v>-24195.6</v>
      </c>
      <c r="K32" s="29">
        <f t="shared" si="8"/>
        <v>-24706</v>
      </c>
      <c r="L32" s="29">
        <f t="shared" si="8"/>
        <v>-17617.6</v>
      </c>
      <c r="M32" s="29">
        <f t="shared" si="8"/>
        <v>-9979.2</v>
      </c>
      <c r="N32" s="29">
        <f t="shared" si="8"/>
        <v>-6569.2</v>
      </c>
      <c r="O32" s="29">
        <f t="shared" si="8"/>
        <v>-266442.00000000006</v>
      </c>
    </row>
    <row r="33" spans="1:26" ht="18.75" customHeight="1">
      <c r="A33" s="27" t="s">
        <v>40</v>
      </c>
      <c r="B33" s="16">
        <f>ROUND((-B9)*$G$3,2)</f>
        <v>-31988</v>
      </c>
      <c r="C33" s="16">
        <f aca="true" t="shared" si="9" ref="C33:N33">ROUND((-C9)*$G$3,2)</f>
        <v>-33347.6</v>
      </c>
      <c r="D33" s="16">
        <f t="shared" si="9"/>
        <v>-25744.4</v>
      </c>
      <c r="E33" s="16">
        <f t="shared" si="9"/>
        <v>-4950</v>
      </c>
      <c r="F33" s="16">
        <f t="shared" si="9"/>
        <v>-22140.8</v>
      </c>
      <c r="G33" s="16">
        <f t="shared" si="9"/>
        <v>-27077.6</v>
      </c>
      <c r="H33" s="16">
        <f t="shared" si="9"/>
        <v>-4545.2</v>
      </c>
      <c r="I33" s="16">
        <f t="shared" si="9"/>
        <v>-33580.8</v>
      </c>
      <c r="J33" s="16">
        <f t="shared" si="9"/>
        <v>-24195.6</v>
      </c>
      <c r="K33" s="16">
        <f t="shared" si="9"/>
        <v>-24706</v>
      </c>
      <c r="L33" s="16">
        <f t="shared" si="9"/>
        <v>-17617.6</v>
      </c>
      <c r="M33" s="16">
        <f t="shared" si="9"/>
        <v>-9979.2</v>
      </c>
      <c r="N33" s="16">
        <f t="shared" si="9"/>
        <v>-6569.2</v>
      </c>
      <c r="O33" s="30">
        <f aca="true" t="shared" si="10" ref="O33:O55">SUM(B33:N33)</f>
        <v>-266442.00000000006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-7095.54</v>
      </c>
      <c r="C34" s="29">
        <f aca="true" t="shared" si="11" ref="C34:O34">SUM(C35:C45)</f>
        <v>-5433.93</v>
      </c>
      <c r="D34" s="29">
        <f t="shared" si="11"/>
        <v>-4910</v>
      </c>
      <c r="E34" s="29">
        <f t="shared" si="11"/>
        <v>-1437.07</v>
      </c>
      <c r="F34" s="29">
        <f t="shared" si="11"/>
        <v>-4745.33</v>
      </c>
      <c r="G34" s="29">
        <f t="shared" si="11"/>
        <v>-6197.37</v>
      </c>
      <c r="H34" s="29">
        <f t="shared" si="11"/>
        <v>-1197.56</v>
      </c>
      <c r="I34" s="29">
        <f t="shared" si="11"/>
        <v>-4640.54</v>
      </c>
      <c r="J34" s="29">
        <f t="shared" si="11"/>
        <v>-4655.51</v>
      </c>
      <c r="K34" s="29">
        <f t="shared" si="11"/>
        <v>-6571.61</v>
      </c>
      <c r="L34" s="29">
        <f t="shared" si="11"/>
        <v>-5868.04</v>
      </c>
      <c r="M34" s="29">
        <f t="shared" si="11"/>
        <v>-2874.14</v>
      </c>
      <c r="N34" s="29">
        <f t="shared" si="11"/>
        <v>-1287.4</v>
      </c>
      <c r="O34" s="29">
        <f t="shared" si="11"/>
        <v>-56914.04000000001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6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48</v>
      </c>
      <c r="B43" s="31">
        <v>-7095.54</v>
      </c>
      <c r="C43" s="31">
        <v>-5433.93</v>
      </c>
      <c r="D43" s="31">
        <v>-4910</v>
      </c>
      <c r="E43" s="31">
        <v>-1437.07</v>
      </c>
      <c r="F43" s="31">
        <v>-4745.33</v>
      </c>
      <c r="G43" s="31">
        <v>-6197.37</v>
      </c>
      <c r="H43" s="31">
        <v>-1197.56</v>
      </c>
      <c r="I43" s="31">
        <v>-4640.54</v>
      </c>
      <c r="J43" s="31">
        <v>-4655.51</v>
      </c>
      <c r="K43" s="31">
        <v>-6571.61</v>
      </c>
      <c r="L43" s="31">
        <v>-5868.04</v>
      </c>
      <c r="M43" s="31">
        <v>-2874.14</v>
      </c>
      <c r="N43" s="31">
        <v>-1287.4</v>
      </c>
      <c r="O43" s="31">
        <f>SUM(B43:N43)</f>
        <v>-56914.04000000001</v>
      </c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74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75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79</v>
      </c>
      <c r="B50" s="33">
        <v>-44648.74</v>
      </c>
      <c r="C50" s="33">
        <v>-42898.53</v>
      </c>
      <c r="D50" s="33">
        <v>-32885.69</v>
      </c>
      <c r="E50" s="33">
        <v>-13059.74</v>
      </c>
      <c r="F50" s="33">
        <v>-38071.62</v>
      </c>
      <c r="G50" s="33">
        <v>-54538.25</v>
      </c>
      <c r="H50" s="33">
        <v>-11571.72</v>
      </c>
      <c r="I50" s="33">
        <v>-38566.14</v>
      </c>
      <c r="J50" s="33">
        <v>-35215.76</v>
      </c>
      <c r="K50" s="33">
        <v>-34523.71</v>
      </c>
      <c r="L50" s="33">
        <v>-31985.96</v>
      </c>
      <c r="M50" s="33">
        <v>-13570.8</v>
      </c>
      <c r="N50" s="33">
        <v>-4765.44</v>
      </c>
      <c r="O50" s="31">
        <f t="shared" si="10"/>
        <v>-396302.10000000003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80</v>
      </c>
      <c r="B51" s="33">
        <v>44648.74</v>
      </c>
      <c r="C51" s="33">
        <v>42898.53</v>
      </c>
      <c r="D51" s="33">
        <v>32885.69</v>
      </c>
      <c r="E51" s="33">
        <v>13059.74</v>
      </c>
      <c r="F51" s="33">
        <v>38071.62</v>
      </c>
      <c r="G51" s="33">
        <v>54538.25</v>
      </c>
      <c r="H51" s="33">
        <v>11571.72</v>
      </c>
      <c r="I51" s="33">
        <v>38566.14</v>
      </c>
      <c r="J51" s="33">
        <v>35215.76</v>
      </c>
      <c r="K51" s="33">
        <v>34523.71</v>
      </c>
      <c r="L51" s="33">
        <v>31985.96</v>
      </c>
      <c r="M51" s="33">
        <v>13570.8</v>
      </c>
      <c r="N51" s="33">
        <v>4765.44</v>
      </c>
      <c r="O51" s="31">
        <f t="shared" si="10"/>
        <v>396302.10000000003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51</v>
      </c>
      <c r="B53" s="34">
        <f>+B20+B31</f>
        <v>574156.39</v>
      </c>
      <c r="C53" s="34">
        <f aca="true" t="shared" si="13" ref="C53:N53">+C20+C31</f>
        <v>409163.3300000001</v>
      </c>
      <c r="D53" s="34">
        <f t="shared" si="13"/>
        <v>383673.19</v>
      </c>
      <c r="E53" s="34">
        <f t="shared" si="13"/>
        <v>114864.69</v>
      </c>
      <c r="F53" s="34">
        <f t="shared" si="13"/>
        <v>371176.9100000001</v>
      </c>
      <c r="G53" s="34">
        <f t="shared" si="13"/>
        <v>492297.9800000001</v>
      </c>
      <c r="H53" s="34">
        <f t="shared" si="13"/>
        <v>96631.15000000002</v>
      </c>
      <c r="I53" s="34">
        <f t="shared" si="13"/>
        <v>365830.3499999999</v>
      </c>
      <c r="J53" s="34">
        <f t="shared" si="13"/>
        <v>360978.11000000004</v>
      </c>
      <c r="K53" s="34">
        <f t="shared" si="13"/>
        <v>522327.55000000005</v>
      </c>
      <c r="L53" s="34">
        <f t="shared" si="13"/>
        <v>475737.04000000004</v>
      </c>
      <c r="M53" s="34">
        <f t="shared" si="13"/>
        <v>240526.82</v>
      </c>
      <c r="N53" s="34">
        <f t="shared" si="13"/>
        <v>102037.09000000001</v>
      </c>
      <c r="O53" s="34">
        <f>SUM(B53:N53)</f>
        <v>4509400.600000001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54</v>
      </c>
      <c r="B59" s="42">
        <f aca="true" t="shared" si="14" ref="B59:O59">SUM(B60:B70)</f>
        <v>574156.39</v>
      </c>
      <c r="C59" s="42">
        <f t="shared" si="14"/>
        <v>409163.33</v>
      </c>
      <c r="D59" s="42">
        <f t="shared" si="14"/>
        <v>383673.2</v>
      </c>
      <c r="E59" s="42">
        <f t="shared" si="14"/>
        <v>114864.68</v>
      </c>
      <c r="F59" s="42">
        <f t="shared" si="14"/>
        <v>371176.91</v>
      </c>
      <c r="G59" s="42">
        <f t="shared" si="14"/>
        <v>492297.98</v>
      </c>
      <c r="H59" s="42">
        <f t="shared" si="14"/>
        <v>96631.15</v>
      </c>
      <c r="I59" s="42">
        <f t="shared" si="14"/>
        <v>365830.35</v>
      </c>
      <c r="J59" s="42">
        <f t="shared" si="14"/>
        <v>360978.11</v>
      </c>
      <c r="K59" s="42">
        <f t="shared" si="14"/>
        <v>522327.55</v>
      </c>
      <c r="L59" s="42">
        <f t="shared" si="14"/>
        <v>475737.04</v>
      </c>
      <c r="M59" s="42">
        <f t="shared" si="14"/>
        <v>240526.82</v>
      </c>
      <c r="N59" s="42">
        <f t="shared" si="14"/>
        <v>102037.08</v>
      </c>
      <c r="O59" s="34">
        <f t="shared" si="14"/>
        <v>4509400.59</v>
      </c>
      <c r="Q59"/>
    </row>
    <row r="60" spans="1:18" ht="18.75" customHeight="1">
      <c r="A60" s="26" t="s">
        <v>55</v>
      </c>
      <c r="B60" s="42">
        <v>478982.46</v>
      </c>
      <c r="C60" s="42">
        <v>301294.03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780276.49</v>
      </c>
      <c r="P60"/>
      <c r="Q60"/>
      <c r="R60" s="41"/>
    </row>
    <row r="61" spans="1:16" ht="18.75" customHeight="1">
      <c r="A61" s="26" t="s">
        <v>56</v>
      </c>
      <c r="B61" s="42">
        <v>95173.93</v>
      </c>
      <c r="C61" s="42">
        <v>107869.3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203043.22999999998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383673.2</v>
      </c>
      <c r="E62" s="43">
        <v>0</v>
      </c>
      <c r="F62" s="43">
        <v>0</v>
      </c>
      <c r="G62" s="43">
        <v>0</v>
      </c>
      <c r="H62" s="42">
        <v>96631.15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480304.35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114864.68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114864.68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371176.91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371176.91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492297.98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492297.98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365830.35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365830.35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360978.11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360978.11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522327.55</v>
      </c>
      <c r="L68" s="29">
        <v>475737.04</v>
      </c>
      <c r="M68" s="43">
        <v>0</v>
      </c>
      <c r="N68" s="43">
        <v>0</v>
      </c>
      <c r="O68" s="34">
        <f t="shared" si="15"/>
        <v>998064.59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240526.82</v>
      </c>
      <c r="N69" s="43">
        <v>0</v>
      </c>
      <c r="O69" s="34">
        <f t="shared" si="15"/>
        <v>240526.82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102037.08</v>
      </c>
      <c r="O70" s="46">
        <f t="shared" si="15"/>
        <v>102037.08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2023-01-16T19:50:53Z</dcterms:modified>
  <cp:category/>
  <cp:version/>
  <cp:contentType/>
  <cp:contentStatus/>
</cp:coreProperties>
</file>