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<sst xmlns="http://schemas.openxmlformats.org/spreadsheetml/2006/main" count="89" uniqueCount="86">
  <si>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</si>
  <si>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</si>
  <si>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</si>
  <si>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</si>
  <si>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</si>
  <si>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</si>
  <si>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</si>
  <si>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</si>
  <si>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</si>
  <si>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</si>
  <si>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</si>
  <si>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</si>
  <si>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</si>
  <si>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</si>
  <si>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</si>
  <si>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</si>
  <si>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</si>
  <si>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</si>
  <si>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</si>
  <si>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</si>
  <si>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</si>
  <si>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</si>
  <si>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</si>
  <si>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</si>
  <si>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</si>
  <si>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</si>
  <si>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</si>
  <si>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</si>
  <si>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</si>
  <si>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</si>
  <si>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</si>
  <si>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</si>
  <si>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</si>
  <si>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</si>
  <si>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</si>
  <si>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</si>
  <si>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</si>
  <si>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</si>
  <si>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</si>
  <si>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</si>
  <si>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</si>
  <si>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</si>
  <si>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</si>
  <si>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</si>
  <si>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</si>
  <si>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</si>
  <si>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</si>
  <si>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</si>
  <si>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</si>
  <si>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</si>
  <si>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</si>
  <si>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</si>
  <si>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</si>
  <si>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</si>
  <si>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</si>
  <si>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</si>
  <si>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</si>
  <si>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</si>
  <si>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</si>
  <si>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</si>
  <si>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</si>
  <si>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</si>
  <si>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</si>
  <si>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</si>
  <si>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</si>
  <si>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</si>
  <si>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</si>
  <si>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</si>
  <si>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</si>
  <si>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</si>
  <si>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</si>
  <si>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</si>
  <si>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</si>
  <si>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</si>
  <si>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</si>
  <si>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</si>
  <si>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</si>
  <si>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</si>
  <si>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</si>
  <si>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</si>
  <si>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</si>
  <si>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</si>
  <si>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</si>
  <si>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11/11/22 - VENCIMENTO 21/11/22</t>
  </si>
  <si>
    <t xml:space="preserve">          (1) Remuneração do evento Fórmula 1, período de 11 a 13/11/22.</t>
  </si>
  <si>
    <t>5.3. Revisão de Remuneração pelo Transporte Coletivo (1)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</si>
</sst>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394894</v>
      </c>
      <c r="C7" s="9">
        <f t="shared" si="0"/>
        <v>270901</v>
      </c>
      <c r="D7" s="9">
        <f t="shared" si="0"/>
        <v>276088</v>
      </c>
      <c r="E7" s="9">
        <f t="shared" si="0"/>
        <v>67791</v>
      </c>
      <c r="F7" s="9">
        <f t="shared" si="0"/>
        <v>239485</v>
      </c>
      <c r="G7" s="9">
        <f t="shared" si="0"/>
        <v>368810</v>
      </c>
      <c r="H7" s="9">
        <f t="shared" si="0"/>
        <v>43232</v>
      </c>
      <c r="I7" s="9">
        <f t="shared" si="0"/>
        <v>298154</v>
      </c>
      <c r="J7" s="9">
        <f t="shared" si="0"/>
        <v>228265</v>
      </c>
      <c r="K7" s="9">
        <f t="shared" si="0"/>
        <v>360210</v>
      </c>
      <c r="L7" s="9">
        <f t="shared" si="0"/>
        <v>273818</v>
      </c>
      <c r="M7" s="9">
        <f t="shared" si="0"/>
        <v>133852</v>
      </c>
      <c r="N7" s="9">
        <f t="shared" si="0"/>
        <v>84669</v>
      </c>
      <c r="O7" s="9">
        <f t="shared" si="0"/>
        <v>3040169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12449</v>
      </c>
      <c r="C8" s="11">
        <f t="shared" si="1"/>
        <v>13060</v>
      </c>
      <c r="D8" s="11">
        <f t="shared" si="1"/>
        <v>9986</v>
      </c>
      <c r="E8" s="11">
        <f t="shared" si="1"/>
        <v>2166</v>
      </c>
      <c r="F8" s="11">
        <f t="shared" si="1"/>
        <v>8072</v>
      </c>
      <c r="G8" s="11">
        <f t="shared" si="1"/>
        <v>11050</v>
      </c>
      <c r="H8" s="11">
        <f t="shared" si="1"/>
        <v>2114</v>
      </c>
      <c r="I8" s="11">
        <f t="shared" si="1"/>
        <v>15671</v>
      </c>
      <c r="J8" s="11">
        <f t="shared" si="1"/>
        <v>10109</v>
      </c>
      <c r="K8" s="11">
        <f t="shared" si="1"/>
        <v>9924</v>
      </c>
      <c r="L8" s="11">
        <f t="shared" si="1"/>
        <v>6651</v>
      </c>
      <c r="M8" s="11">
        <f t="shared" si="1"/>
        <v>5326</v>
      </c>
      <c r="N8" s="11">
        <f t="shared" si="1"/>
        <v>4084</v>
      </c>
      <c r="O8" s="11">
        <f t="shared" si="1"/>
        <v>110662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12449</v>
      </c>
      <c r="C9" s="11">
        <v>13060</v>
      </c>
      <c r="D9" s="11">
        <v>9986</v>
      </c>
      <c r="E9" s="11">
        <v>2166</v>
      </c>
      <c r="F9" s="11">
        <v>8072</v>
      </c>
      <c r="G9" s="11">
        <v>11050</v>
      </c>
      <c r="H9" s="11">
        <v>2114</v>
      </c>
      <c r="I9" s="11">
        <v>15669</v>
      </c>
      <c r="J9" s="11">
        <v>10109</v>
      </c>
      <c r="K9" s="11">
        <v>9886</v>
      </c>
      <c r="L9" s="11">
        <v>6651</v>
      </c>
      <c r="M9" s="11">
        <v>5324</v>
      </c>
      <c r="N9" s="11">
        <v>4074</v>
      </c>
      <c r="O9" s="11">
        <f>SUM(B9:N9)</f>
        <v>110610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38</v>
      </c>
      <c r="L10" s="13">
        <v>0</v>
      </c>
      <c r="M10" s="13">
        <v>2</v>
      </c>
      <c r="N10" s="13">
        <v>10</v>
      </c>
      <c r="O10" s="11">
        <f>SUM(B10:N10)</f>
        <v>52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382445</v>
      </c>
      <c r="C11" s="13">
        <v>257841</v>
      </c>
      <c r="D11" s="13">
        <v>266102</v>
      </c>
      <c r="E11" s="13">
        <v>65625</v>
      </c>
      <c r="F11" s="13">
        <v>231413</v>
      </c>
      <c r="G11" s="13">
        <v>357760</v>
      </c>
      <c r="H11" s="13">
        <v>41118</v>
      </c>
      <c r="I11" s="13">
        <v>282483</v>
      </c>
      <c r="J11" s="13">
        <v>218156</v>
      </c>
      <c r="K11" s="13">
        <v>350286</v>
      </c>
      <c r="L11" s="13">
        <v>267167</v>
      </c>
      <c r="M11" s="13">
        <v>128526</v>
      </c>
      <c r="N11" s="13">
        <v>80585</v>
      </c>
      <c r="O11" s="11">
        <f>SUM(B11:N11)</f>
        <v>2929507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25836</v>
      </c>
      <c r="C12" s="13">
        <v>22111</v>
      </c>
      <c r="D12" s="13">
        <v>19177</v>
      </c>
      <c r="E12" s="13">
        <v>6663</v>
      </c>
      <c r="F12" s="13">
        <v>20425</v>
      </c>
      <c r="G12" s="13">
        <v>32737</v>
      </c>
      <c r="H12" s="13">
        <v>4143</v>
      </c>
      <c r="I12" s="13">
        <v>25319</v>
      </c>
      <c r="J12" s="13">
        <v>17495</v>
      </c>
      <c r="K12" s="13">
        <v>21945</v>
      </c>
      <c r="L12" s="13">
        <v>16989</v>
      </c>
      <c r="M12" s="13">
        <v>6144</v>
      </c>
      <c r="N12" s="13">
        <v>3328</v>
      </c>
      <c r="O12" s="11">
        <f>SUM(B12:N12)</f>
        <v>222312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356609</v>
      </c>
      <c r="C13" s="15">
        <f t="shared" si="2"/>
        <v>235730</v>
      </c>
      <c r="D13" s="15">
        <f t="shared" si="2"/>
        <v>246925</v>
      </c>
      <c r="E13" s="15">
        <f t="shared" si="2"/>
        <v>58962</v>
      </c>
      <c r="F13" s="15">
        <f t="shared" si="2"/>
        <v>210988</v>
      </c>
      <c r="G13" s="15">
        <f t="shared" si="2"/>
        <v>325023</v>
      </c>
      <c r="H13" s="15">
        <f t="shared" si="2"/>
        <v>36975</v>
      </c>
      <c r="I13" s="15">
        <f t="shared" si="2"/>
        <v>257164</v>
      </c>
      <c r="J13" s="15">
        <f t="shared" si="2"/>
        <v>200661</v>
      </c>
      <c r="K13" s="15">
        <f t="shared" si="2"/>
        <v>328341</v>
      </c>
      <c r="L13" s="15">
        <f t="shared" si="2"/>
        <v>250178</v>
      </c>
      <c r="M13" s="15">
        <f t="shared" si="2"/>
        <v>122382</v>
      </c>
      <c r="N13" s="15">
        <f t="shared" si="2"/>
        <v>77257</v>
      </c>
      <c r="O13" s="11">
        <f>SUM(B13:N13)</f>
        <v>2707195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1.187241875612897</v>
      </c>
      <c r="C18" s="19">
        <v>1.253369250555821</v>
      </c>
      <c r="D18" s="19">
        <v>1.248665250899564</v>
      </c>
      <c r="E18" s="19">
        <v>0.872727787168414</v>
      </c>
      <c r="F18" s="19">
        <v>1.303103026561015</v>
      </c>
      <c r="G18" s="19">
        <v>1.440568732837142</v>
      </c>
      <c r="H18" s="19">
        <v>1.600538248914393</v>
      </c>
      <c r="I18" s="19">
        <v>1.142920205120488</v>
      </c>
      <c r="J18" s="19">
        <v>1.29958817834025</v>
      </c>
      <c r="K18" s="19">
        <v>1.116248387740137</v>
      </c>
      <c r="L18" s="19">
        <v>1.201345730375564</v>
      </c>
      <c r="M18" s="19">
        <v>1.21589405756378</v>
      </c>
      <c r="N18" s="19">
        <v>1.094416287789721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1513866.7299999997</v>
      </c>
      <c r="C20" s="24">
        <f t="shared" si="3"/>
        <v>1108302.79</v>
      </c>
      <c r="D20" s="24">
        <f t="shared" si="3"/>
        <v>979976.6</v>
      </c>
      <c r="E20" s="24">
        <f t="shared" si="3"/>
        <v>292934.10000000003</v>
      </c>
      <c r="F20" s="24">
        <f t="shared" si="3"/>
        <v>1020099.42</v>
      </c>
      <c r="G20" s="24">
        <f t="shared" si="3"/>
        <v>1452030.86</v>
      </c>
      <c r="H20" s="24">
        <f t="shared" si="3"/>
        <v>250808.55000000002</v>
      </c>
      <c r="I20" s="24">
        <f t="shared" si="3"/>
        <v>1117647.2400000002</v>
      </c>
      <c r="J20" s="24">
        <f t="shared" si="3"/>
        <v>963564.28</v>
      </c>
      <c r="K20" s="24">
        <f t="shared" si="3"/>
        <v>1255649.8</v>
      </c>
      <c r="L20" s="24">
        <f t="shared" si="3"/>
        <v>1176671.39</v>
      </c>
      <c r="M20" s="24">
        <f t="shared" si="3"/>
        <v>672765.2300000001</v>
      </c>
      <c r="N20" s="24">
        <f t="shared" si="3"/>
        <v>342142.8</v>
      </c>
      <c r="O20" s="24">
        <f>O21+O22+O23+O24+O25+O26+O27++O28+O29</f>
        <v>12146459.79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1159566.74</v>
      </c>
      <c r="C21" s="28">
        <f t="shared" si="4"/>
        <v>821778.18</v>
      </c>
      <c r="D21" s="28">
        <f t="shared" si="4"/>
        <v>734504.52</v>
      </c>
      <c r="E21" s="28">
        <f t="shared" si="4"/>
        <v>308103.32</v>
      </c>
      <c r="F21" s="28">
        <f t="shared" si="4"/>
        <v>738475.95</v>
      </c>
      <c r="G21" s="28">
        <f t="shared" si="4"/>
        <v>935744.73</v>
      </c>
      <c r="H21" s="28">
        <f t="shared" si="4"/>
        <v>147269.81</v>
      </c>
      <c r="I21" s="28">
        <f t="shared" si="4"/>
        <v>898069.66</v>
      </c>
      <c r="J21" s="28">
        <f t="shared" si="4"/>
        <v>691551.64</v>
      </c>
      <c r="K21" s="28">
        <f t="shared" si="4"/>
        <v>1031533.38</v>
      </c>
      <c r="L21" s="28">
        <f t="shared" si="4"/>
        <v>892838.35</v>
      </c>
      <c r="M21" s="28">
        <f t="shared" si="4"/>
        <v>503631.54</v>
      </c>
      <c r="N21" s="28">
        <f t="shared" si="4"/>
        <v>287764.53</v>
      </c>
      <c r="O21" s="28">
        <f aca="true" t="shared" si="5" ref="O21:O29">SUM(B21:N21)</f>
        <v>9150832.349999998</v>
      </c>
    </row>
    <row r="22" spans="1:23" ht="18.75" customHeight="1">
      <c r="A22" s="26" t="s">
        <v>34</v>
      </c>
      <c r="B22" s="28">
        <f>IF(B18&lt;&gt;0,ROUND((B18-1)*B21,2),0)</f>
        <v>217119.45</v>
      </c>
      <c r="C22" s="28">
        <f aca="true" t="shared" si="6" ref="C22:N22">IF(C18&lt;&gt;0,ROUND((C18-1)*C21,2),0)</f>
        <v>208213.32</v>
      </c>
      <c r="D22" s="28">
        <f t="shared" si="6"/>
        <v>182645.75</v>
      </c>
      <c r="E22" s="28">
        <f t="shared" si="6"/>
        <v>-39212.99</v>
      </c>
      <c r="F22" s="28">
        <f t="shared" si="6"/>
        <v>223834.3</v>
      </c>
      <c r="G22" s="28">
        <f t="shared" si="6"/>
        <v>412259.87</v>
      </c>
      <c r="H22" s="28">
        <f t="shared" si="6"/>
        <v>88441.15</v>
      </c>
      <c r="I22" s="28">
        <f t="shared" si="6"/>
        <v>128352.3</v>
      </c>
      <c r="J22" s="28">
        <f t="shared" si="6"/>
        <v>207180.7</v>
      </c>
      <c r="K22" s="28">
        <f t="shared" si="6"/>
        <v>119914.09</v>
      </c>
      <c r="L22" s="28">
        <f t="shared" si="6"/>
        <v>179769.19</v>
      </c>
      <c r="M22" s="28">
        <f t="shared" si="6"/>
        <v>108731.06</v>
      </c>
      <c r="N22" s="28">
        <f t="shared" si="6"/>
        <v>27169.66</v>
      </c>
      <c r="O22" s="28">
        <f t="shared" si="5"/>
        <v>2064417.85</v>
      </c>
      <c r="W22" s="51"/>
    </row>
    <row r="23" spans="1:15" ht="18.75" customHeight="1">
      <c r="A23" s="26" t="s">
        <v>35</v>
      </c>
      <c r="B23" s="28">
        <v>71321</v>
      </c>
      <c r="C23" s="28">
        <v>48896.19</v>
      </c>
      <c r="D23" s="28">
        <v>32523.4</v>
      </c>
      <c r="E23" s="28">
        <v>12842.21</v>
      </c>
      <c r="F23" s="28">
        <v>37478.4</v>
      </c>
      <c r="G23" s="28">
        <v>58079.71</v>
      </c>
      <c r="H23" s="28">
        <v>6554.95</v>
      </c>
      <c r="I23" s="28">
        <v>45848.82</v>
      </c>
      <c r="J23" s="28">
        <v>41328.66</v>
      </c>
      <c r="K23" s="28">
        <v>59311.36</v>
      </c>
      <c r="L23" s="28">
        <v>59447.21</v>
      </c>
      <c r="M23" s="28">
        <v>28581.29</v>
      </c>
      <c r="N23" s="28">
        <v>16370.69</v>
      </c>
      <c r="O23" s="28">
        <f t="shared" si="5"/>
        <v>518583.88999999996</v>
      </c>
    </row>
    <row r="24" spans="1:15" ht="18.75" customHeight="1">
      <c r="A24" s="26" t="s">
        <v>36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1787.07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26806.05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68</v>
      </c>
      <c r="B26" s="28">
        <v>1136.05</v>
      </c>
      <c r="C26" s="28">
        <v>848</v>
      </c>
      <c r="D26" s="28">
        <v>743.01</v>
      </c>
      <c r="E26" s="28">
        <v>220.75</v>
      </c>
      <c r="F26" s="28">
        <v>775.31</v>
      </c>
      <c r="G26" s="28">
        <v>1101.05</v>
      </c>
      <c r="H26" s="28">
        <v>188.44</v>
      </c>
      <c r="I26" s="28">
        <v>839.92</v>
      </c>
      <c r="J26" s="28">
        <v>732.24</v>
      </c>
      <c r="K26" s="28">
        <v>950.29</v>
      </c>
      <c r="L26" s="28">
        <v>888.38</v>
      </c>
      <c r="M26" s="28">
        <v>503.41</v>
      </c>
      <c r="N26" s="28">
        <v>258.43</v>
      </c>
      <c r="O26" s="28">
        <f t="shared" si="5"/>
        <v>9185.279999999999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986.46</v>
      </c>
      <c r="C27" s="28">
        <v>734.51</v>
      </c>
      <c r="D27" s="28">
        <v>644.18</v>
      </c>
      <c r="E27" s="28">
        <v>196.77</v>
      </c>
      <c r="F27" s="28">
        <v>648.25</v>
      </c>
      <c r="G27" s="28">
        <v>873.27</v>
      </c>
      <c r="H27" s="28">
        <v>161.72</v>
      </c>
      <c r="I27" s="28">
        <v>683.29</v>
      </c>
      <c r="J27" s="28">
        <v>646.88</v>
      </c>
      <c r="K27" s="28">
        <v>839.64</v>
      </c>
      <c r="L27" s="28">
        <v>745.26</v>
      </c>
      <c r="M27" s="28">
        <v>421.81</v>
      </c>
      <c r="N27" s="28">
        <v>221.02</v>
      </c>
      <c r="O27" s="28">
        <f t="shared" si="5"/>
        <v>7803.060000000001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27389.41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388618.66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-61488.729999999996</v>
      </c>
      <c r="C31" s="28">
        <f aca="true" t="shared" si="7" ref="C31:O31">+C32+C34+C47+C48+C49+C54-C55</f>
        <v>-62179.39</v>
      </c>
      <c r="D31" s="28">
        <f t="shared" si="7"/>
        <v>-81066.96</v>
      </c>
      <c r="E31" s="28">
        <f t="shared" si="7"/>
        <v>-10757.9</v>
      </c>
      <c r="F31" s="28">
        <f t="shared" si="7"/>
        <v>-69714.97</v>
      </c>
      <c r="G31" s="28">
        <f t="shared" si="7"/>
        <v>-62006.740000000005</v>
      </c>
      <c r="H31" s="28">
        <f t="shared" si="7"/>
        <v>-10349.460000000001</v>
      </c>
      <c r="I31" s="28">
        <f t="shared" si="7"/>
        <v>-74406.08</v>
      </c>
      <c r="J31" s="28">
        <f t="shared" si="7"/>
        <v>-48551.299999999996</v>
      </c>
      <c r="K31" s="28">
        <f t="shared" si="7"/>
        <v>-32134.440000000006</v>
      </c>
      <c r="L31" s="28">
        <f t="shared" si="7"/>
        <v>-34204.33</v>
      </c>
      <c r="M31" s="28">
        <f t="shared" si="7"/>
        <v>-32291.44</v>
      </c>
      <c r="N31" s="28">
        <f t="shared" si="7"/>
        <v>-20708.789999999997</v>
      </c>
      <c r="O31" s="28">
        <f t="shared" si="7"/>
        <v>-599860.53</v>
      </c>
    </row>
    <row r="32" spans="1:15" ht="18.75" customHeight="1">
      <c r="A32" s="26" t="s">
        <v>39</v>
      </c>
      <c r="B32" s="29">
        <f>+B33</f>
        <v>-54775.6</v>
      </c>
      <c r="C32" s="29">
        <f>+C33</f>
        <v>-57464</v>
      </c>
      <c r="D32" s="29">
        <f aca="true" t="shared" si="8" ref="D32:O32">+D33</f>
        <v>-43938.4</v>
      </c>
      <c r="E32" s="29">
        <f t="shared" si="8"/>
        <v>-9530.4</v>
      </c>
      <c r="F32" s="29">
        <f t="shared" si="8"/>
        <v>-35516.8</v>
      </c>
      <c r="G32" s="29">
        <f t="shared" si="8"/>
        <v>-48620</v>
      </c>
      <c r="H32" s="29">
        <f t="shared" si="8"/>
        <v>-9301.6</v>
      </c>
      <c r="I32" s="29">
        <f t="shared" si="8"/>
        <v>-68943.6</v>
      </c>
      <c r="J32" s="29">
        <f t="shared" si="8"/>
        <v>-44479.6</v>
      </c>
      <c r="K32" s="29">
        <f t="shared" si="8"/>
        <v>-43498.4</v>
      </c>
      <c r="L32" s="29">
        <f t="shared" si="8"/>
        <v>-29264.4</v>
      </c>
      <c r="M32" s="29">
        <f t="shared" si="8"/>
        <v>-23425.6</v>
      </c>
      <c r="N32" s="29">
        <f t="shared" si="8"/>
        <v>-17925.6</v>
      </c>
      <c r="O32" s="29">
        <f t="shared" si="8"/>
        <v>-486684</v>
      </c>
    </row>
    <row r="33" spans="1:26" ht="18.75" customHeight="1">
      <c r="A33" s="27" t="s">
        <v>40</v>
      </c>
      <c r="B33" s="16">
        <f>ROUND((-B9)*$G$3,2)</f>
        <v>-54775.6</v>
      </c>
      <c r="C33" s="16">
        <f aca="true" t="shared" si="9" ref="C33:N33">ROUND((-C9)*$G$3,2)</f>
        <v>-57464</v>
      </c>
      <c r="D33" s="16">
        <f t="shared" si="9"/>
        <v>-43938.4</v>
      </c>
      <c r="E33" s="16">
        <f t="shared" si="9"/>
        <v>-9530.4</v>
      </c>
      <c r="F33" s="16">
        <f t="shared" si="9"/>
        <v>-35516.8</v>
      </c>
      <c r="G33" s="16">
        <f t="shared" si="9"/>
        <v>-48620</v>
      </c>
      <c r="H33" s="16">
        <f t="shared" si="9"/>
        <v>-9301.6</v>
      </c>
      <c r="I33" s="16">
        <f t="shared" si="9"/>
        <v>-68943.6</v>
      </c>
      <c r="J33" s="16">
        <f t="shared" si="9"/>
        <v>-44479.6</v>
      </c>
      <c r="K33" s="16">
        <f t="shared" si="9"/>
        <v>-43498.4</v>
      </c>
      <c r="L33" s="16">
        <f t="shared" si="9"/>
        <v>-29264.4</v>
      </c>
      <c r="M33" s="16">
        <f t="shared" si="9"/>
        <v>-23425.6</v>
      </c>
      <c r="N33" s="16">
        <f t="shared" si="9"/>
        <v>-17925.6</v>
      </c>
      <c r="O33" s="30">
        <f aca="true" t="shared" si="10" ref="O33:O55">SUM(B33:N33)</f>
        <v>-486684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-6713.13</v>
      </c>
      <c r="C34" s="29">
        <f aca="true" t="shared" si="11" ref="C34:O34">SUM(C35:C45)</f>
        <v>-4715.39</v>
      </c>
      <c r="D34" s="29">
        <f t="shared" si="11"/>
        <v>-37128.560000000005</v>
      </c>
      <c r="E34" s="29">
        <f t="shared" si="11"/>
        <v>-1227.5</v>
      </c>
      <c r="F34" s="29">
        <f t="shared" si="11"/>
        <v>-34198.17</v>
      </c>
      <c r="G34" s="29">
        <f t="shared" si="11"/>
        <v>-13386.740000000002</v>
      </c>
      <c r="H34" s="29">
        <f t="shared" si="11"/>
        <v>-1047.86</v>
      </c>
      <c r="I34" s="29">
        <f t="shared" si="11"/>
        <v>-5462.48</v>
      </c>
      <c r="J34" s="29">
        <f t="shared" si="11"/>
        <v>-4071.7</v>
      </c>
      <c r="K34" s="29">
        <f t="shared" si="11"/>
        <v>-5284.23</v>
      </c>
      <c r="L34" s="29">
        <f t="shared" si="11"/>
        <v>-4939.93</v>
      </c>
      <c r="M34" s="29">
        <f t="shared" si="11"/>
        <v>-8865.84</v>
      </c>
      <c r="N34" s="29">
        <f t="shared" si="11"/>
        <v>-2783.1899999999996</v>
      </c>
      <c r="O34" s="29">
        <f t="shared" si="11"/>
        <v>-129824.72</v>
      </c>
    </row>
    <row r="35" spans="1:26" ht="18.75" customHeight="1">
      <c r="A35" s="27" t="s">
        <v>42</v>
      </c>
      <c r="B35" s="31">
        <v>-396</v>
      </c>
      <c r="C35" s="31">
        <v>0</v>
      </c>
      <c r="D35" s="31">
        <v>-32996.98</v>
      </c>
      <c r="E35" s="31">
        <v>0</v>
      </c>
      <c r="F35" s="31">
        <v>-29886.95</v>
      </c>
      <c r="G35" s="31">
        <v>-7264.22</v>
      </c>
      <c r="H35" s="31">
        <v>0</v>
      </c>
      <c r="I35" s="31">
        <v>-792</v>
      </c>
      <c r="J35" s="31">
        <v>0</v>
      </c>
      <c r="K35" s="31">
        <v>0</v>
      </c>
      <c r="L35" s="31">
        <v>0</v>
      </c>
      <c r="M35" s="31">
        <v>-6066.54</v>
      </c>
      <c r="N35" s="31">
        <v>-1346.11</v>
      </c>
      <c r="O35" s="31">
        <f t="shared" si="10"/>
        <v>-78748.8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48</v>
      </c>
      <c r="B43" s="31">
        <v>-6317.13</v>
      </c>
      <c r="C43" s="31">
        <v>-4715.39</v>
      </c>
      <c r="D43" s="31">
        <v>-4131.58</v>
      </c>
      <c r="E43" s="31">
        <v>-1227.5</v>
      </c>
      <c r="F43" s="31">
        <v>-4311.22</v>
      </c>
      <c r="G43" s="31">
        <v>-6122.52</v>
      </c>
      <c r="H43" s="31">
        <v>-1047.86</v>
      </c>
      <c r="I43" s="31">
        <v>-4670.48</v>
      </c>
      <c r="J43" s="31">
        <v>-4071.7</v>
      </c>
      <c r="K43" s="31">
        <v>-5284.23</v>
      </c>
      <c r="L43" s="31">
        <v>-4939.93</v>
      </c>
      <c r="M43" s="31">
        <v>-2799.3</v>
      </c>
      <c r="N43" s="31">
        <v>-1437.08</v>
      </c>
      <c r="O43" s="31">
        <f>SUM(B43:N43)</f>
        <v>-51075.920000000006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85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16648.19</v>
      </c>
      <c r="L47" s="33">
        <v>0</v>
      </c>
      <c r="M47" s="33">
        <v>0</v>
      </c>
      <c r="N47" s="33">
        <v>0</v>
      </c>
      <c r="O47" s="31">
        <f t="shared" si="10"/>
        <v>16648.19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-95138.49</v>
      </c>
      <c r="C50" s="33">
        <v>-88508.12</v>
      </c>
      <c r="D50" s="33">
        <v>-65909.43</v>
      </c>
      <c r="E50" s="33">
        <v>-27916.64</v>
      </c>
      <c r="F50" s="33">
        <v>-84665.71</v>
      </c>
      <c r="G50" s="33">
        <v>-125179.74</v>
      </c>
      <c r="H50" s="33">
        <v>-23220.27</v>
      </c>
      <c r="I50" s="33">
        <v>-91363.61</v>
      </c>
      <c r="J50" s="33">
        <v>-71823.97</v>
      </c>
      <c r="K50" s="33">
        <v>-74005.12</v>
      </c>
      <c r="L50" s="33">
        <v>-70472.07</v>
      </c>
      <c r="M50" s="33">
        <v>-29553.87</v>
      </c>
      <c r="N50" s="33">
        <v>-13115.32</v>
      </c>
      <c r="O50" s="31">
        <f t="shared" si="10"/>
        <v>-860872.3599999999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95138.49</v>
      </c>
      <c r="C51" s="33">
        <v>88508.12</v>
      </c>
      <c r="D51" s="33">
        <v>65909.43</v>
      </c>
      <c r="E51" s="33">
        <v>27916.64</v>
      </c>
      <c r="F51" s="33">
        <v>84665.71</v>
      </c>
      <c r="G51" s="33">
        <v>125179.74</v>
      </c>
      <c r="H51" s="33">
        <v>23220.27</v>
      </c>
      <c r="I51" s="33">
        <v>91363.61</v>
      </c>
      <c r="J51" s="33">
        <v>71823.97</v>
      </c>
      <c r="K51" s="33">
        <v>74005.12</v>
      </c>
      <c r="L51" s="33">
        <v>70472.07</v>
      </c>
      <c r="M51" s="33">
        <v>29553.87</v>
      </c>
      <c r="N51" s="33">
        <v>13115.32</v>
      </c>
      <c r="O51" s="31">
        <f t="shared" si="10"/>
        <v>860872.3599999999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1452377.9999999998</v>
      </c>
      <c r="C53" s="34">
        <f aca="true" t="shared" si="13" ref="C53:N53">+C20+C31</f>
        <v>1046123.4</v>
      </c>
      <c r="D53" s="34">
        <f t="shared" si="13"/>
        <v>898909.64</v>
      </c>
      <c r="E53" s="34">
        <f t="shared" si="13"/>
        <v>282176.2</v>
      </c>
      <c r="F53" s="34">
        <f t="shared" si="13"/>
        <v>950384.4500000001</v>
      </c>
      <c r="G53" s="34">
        <f t="shared" si="13"/>
        <v>1390024.12</v>
      </c>
      <c r="H53" s="34">
        <f t="shared" si="13"/>
        <v>240459.09000000003</v>
      </c>
      <c r="I53" s="34">
        <f t="shared" si="13"/>
        <v>1043241.1600000003</v>
      </c>
      <c r="J53" s="34">
        <f t="shared" si="13"/>
        <v>915012.98</v>
      </c>
      <c r="K53" s="34">
        <f t="shared" si="13"/>
        <v>1223515.36</v>
      </c>
      <c r="L53" s="34">
        <f t="shared" si="13"/>
        <v>1142467.0599999998</v>
      </c>
      <c r="M53" s="34">
        <f t="shared" si="13"/>
        <v>640473.7900000002</v>
      </c>
      <c r="N53" s="34">
        <f t="shared" si="13"/>
        <v>321434.01</v>
      </c>
      <c r="O53" s="34">
        <f>SUM(B53:N53)</f>
        <v>11546599.260000002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1452378</v>
      </c>
      <c r="C59" s="42">
        <f t="shared" si="14"/>
        <v>1046123.4</v>
      </c>
      <c r="D59" s="42">
        <f t="shared" si="14"/>
        <v>898909.63</v>
      </c>
      <c r="E59" s="42">
        <f t="shared" si="14"/>
        <v>282176.2</v>
      </c>
      <c r="F59" s="42">
        <f t="shared" si="14"/>
        <v>950384.44</v>
      </c>
      <c r="G59" s="42">
        <f t="shared" si="14"/>
        <v>1390024.12</v>
      </c>
      <c r="H59" s="42">
        <f t="shared" si="14"/>
        <v>240459.09</v>
      </c>
      <c r="I59" s="42">
        <f t="shared" si="14"/>
        <v>1043241.17</v>
      </c>
      <c r="J59" s="42">
        <f t="shared" si="14"/>
        <v>915012.98</v>
      </c>
      <c r="K59" s="42">
        <f t="shared" si="14"/>
        <v>1223515.36</v>
      </c>
      <c r="L59" s="42">
        <f t="shared" si="14"/>
        <v>1142467.06</v>
      </c>
      <c r="M59" s="42">
        <f t="shared" si="14"/>
        <v>640473.78</v>
      </c>
      <c r="N59" s="42">
        <f t="shared" si="14"/>
        <v>321434.01</v>
      </c>
      <c r="O59" s="34">
        <f t="shared" si="14"/>
        <v>11546599.239999998</v>
      </c>
      <c r="Q59"/>
    </row>
    <row r="60" spans="1:18" ht="18.75" customHeight="1">
      <c r="A60" s="26" t="s">
        <v>54</v>
      </c>
      <c r="B60" s="42">
        <v>1194733.07</v>
      </c>
      <c r="C60" s="42">
        <v>759905.28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1954638.35</v>
      </c>
      <c r="P60"/>
      <c r="Q60"/>
      <c r="R60" s="41"/>
    </row>
    <row r="61" spans="1:16" ht="18.75" customHeight="1">
      <c r="A61" s="26" t="s">
        <v>55</v>
      </c>
      <c r="B61" s="42">
        <v>257644.93</v>
      </c>
      <c r="C61" s="42">
        <v>286218.12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543863.05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898909.63</v>
      </c>
      <c r="E62" s="43">
        <v>0</v>
      </c>
      <c r="F62" s="43">
        <v>0</v>
      </c>
      <c r="G62" s="43">
        <v>0</v>
      </c>
      <c r="H62" s="42">
        <v>240459.09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1139368.72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282176.2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282176.2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950384.44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950384.44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1390024.12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1390024.12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1043241.17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1043241.17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915012.98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915012.98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1223515.36</v>
      </c>
      <c r="L68" s="29">
        <v>1142467.06</v>
      </c>
      <c r="M68" s="43">
        <v>0</v>
      </c>
      <c r="N68" s="43">
        <v>0</v>
      </c>
      <c r="O68" s="34">
        <f t="shared" si="15"/>
        <v>2365982.42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640473.78</v>
      </c>
      <c r="N69" s="43">
        <v>0</v>
      </c>
      <c r="O69" s="34">
        <f t="shared" si="15"/>
        <v>640473.78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321434.01</v>
      </c>
      <c r="O70" s="46">
        <f t="shared" si="15"/>
        <v>321434.01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84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3"/>
      <c r="L73" s="53"/>
      <c r="M73" s="53"/>
      <c r="N73" s="53"/>
    </row>
    <row r="74" spans="2:13" ht="13.5">
      <c r="B74" s="48"/>
      <c r="C74" s="48"/>
      <c r="D74"/>
      <c r="E74"/>
      <c r="F74"/>
      <c r="G74"/>
      <c r="H74"/>
      <c r="I74"/>
      <c r="J74"/>
      <c r="K74" s="53"/>
      <c r="L74" s="53"/>
      <c r="M74" s="53"/>
    </row>
    <row r="75" spans="11:14" ht="13.5">
      <c r="K75" s="53"/>
      <c r="L75" s="53"/>
      <c r="M75" s="53"/>
      <c r="N75" s="53"/>
    </row>
    <row r="76" spans="11:14" ht="13.5">
      <c r="K76" s="53"/>
      <c r="L76" s="53"/>
      <c r="M76" s="53"/>
      <c r="N76" s="53"/>
    </row>
    <row r="77" spans="11:14" ht="14.25">
      <c r="K77" s="53"/>
      <c r="L77" s="53"/>
      <c r="M77" s="53"/>
      <c r="N77" s="53"/>
    </row>
    <row r="78" spans="11:14" ht="14.25">
      <c r="K78" s="53"/>
      <c r="L78" s="53"/>
      <c r="M78" s="53"/>
      <c r="N78" s="53"/>
    </row>
    <row r="79" spans="11:14" ht="13.5">
      <c r="K79" s="53"/>
      <c r="L79" s="53"/>
      <c r="M79" s="53"/>
      <c r="N79" s="53"/>
    </row>
    <row r="80" spans="11:14" ht="13.5">
      <c r="K80" s="53"/>
      <c r="L80" s="53"/>
      <c r="M80" s="53"/>
      <c r="N80" s="53"/>
    </row>
    <row r="81" spans="11:14" ht="13.5">
      <c r="K81" s="53"/>
      <c r="L81" s="53"/>
      <c r="M81" s="53"/>
      <c r="N81" s="53"/>
    </row>
    <row r="82" spans="11:14" ht="13.5">
      <c r="K82" s="53"/>
      <c r="L82" s="53"/>
      <c r="M82" s="53"/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2023-01-16T19:50:03Z</dcterms:modified>
  <cp:category/>
  <cp:version/>
  <cp:contentType/>
  <cp:contentStatus/>
</cp:coreProperties>
</file>