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<sst xmlns="http://schemas.openxmlformats.org/spreadsheetml/2006/main" count="88" uniqueCount="85">
  <si>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</si>
  <si>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</si>
  <si>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</si>
  <si>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</si>
  <si>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</si>
  <si>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</si>
  <si>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</si>
  <si>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</si>
  <si>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</si>
  <si>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</si>
  <si>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</si>
  <si>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</si>
  <si>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</si>
  <si>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</si>
  <si>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</si>
  <si>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</si>
  <si>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</si>
  <si>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</si>
  <si>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</si>
  <si>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</si>
  <si>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</si>
  <si>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</si>
  <si>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</si>
  <si>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</si>
  <si>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</si>
  <si>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</si>
  <si>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</si>
  <si>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</si>
  <si>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</si>
  <si>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</si>
  <si>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</si>
  <si>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</si>
  <si>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</si>
  <si>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</si>
  <si>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</si>
  <si>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</si>
  <si>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</si>
  <si>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</si>
  <si>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</si>
  <si>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</si>
  <si>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</si>
  <si>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</si>
  <si>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</si>
  <si>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</si>
  <si>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</si>
  <si>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</si>
  <si>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</si>
  <si>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</si>
  <si>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</si>
  <si>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</si>
  <si>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</si>
  <si>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</si>
  <si>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</si>
  <si>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</si>
  <si>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</si>
  <si>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</si>
  <si>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</si>
  <si>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</si>
  <si>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</si>
  <si>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</si>
  <si>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</si>
  <si>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</si>
  <si>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</si>
  <si>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</si>
  <si>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</si>
  <si>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</si>
  <si>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</si>
  <si>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</si>
  <si>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</si>
  <si>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</si>
  <si>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</si>
  <si>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</si>
  <si>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</si>
  <si>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</si>
  <si>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</si>
  <si>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</si>
  <si>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</si>
  <si>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</si>
  <si>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</si>
  <si>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</si>
  <si>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</si>
  <si>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</si>
  <si>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</si>
  <si>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</si>
  <si>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09/11/22 - VENCIMENTO 17/11/22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</si>
</sst>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689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421097</v>
      </c>
      <c r="C7" s="9">
        <f t="shared" si="0"/>
        <v>297357</v>
      </c>
      <c r="D7" s="9">
        <f t="shared" si="0"/>
        <v>291592</v>
      </c>
      <c r="E7" s="9">
        <f t="shared" si="0"/>
        <v>74409</v>
      </c>
      <c r="F7" s="9">
        <f t="shared" si="0"/>
        <v>248455</v>
      </c>
      <c r="G7" s="9">
        <f t="shared" si="0"/>
        <v>391899</v>
      </c>
      <c r="H7" s="9">
        <f t="shared" si="0"/>
        <v>43903</v>
      </c>
      <c r="I7" s="9">
        <f t="shared" si="0"/>
        <v>302799</v>
      </c>
      <c r="J7" s="9">
        <f t="shared" si="0"/>
        <v>239414</v>
      </c>
      <c r="K7" s="9">
        <f t="shared" si="0"/>
        <v>366615</v>
      </c>
      <c r="L7" s="9">
        <f t="shared" si="0"/>
        <v>287858</v>
      </c>
      <c r="M7" s="9">
        <f t="shared" si="0"/>
        <v>138774</v>
      </c>
      <c r="N7" s="9">
        <f t="shared" si="0"/>
        <v>89010</v>
      </c>
      <c r="O7" s="9">
        <f t="shared" si="0"/>
        <v>3193182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12442</v>
      </c>
      <c r="C8" s="11">
        <f t="shared" si="1"/>
        <v>12959</v>
      </c>
      <c r="D8" s="11">
        <f t="shared" si="1"/>
        <v>9782</v>
      </c>
      <c r="E8" s="11">
        <f t="shared" si="1"/>
        <v>2402</v>
      </c>
      <c r="F8" s="11">
        <f t="shared" si="1"/>
        <v>7749</v>
      </c>
      <c r="G8" s="11">
        <f t="shared" si="1"/>
        <v>10633</v>
      </c>
      <c r="H8" s="11">
        <f t="shared" si="1"/>
        <v>1953</v>
      </c>
      <c r="I8" s="11">
        <f t="shared" si="1"/>
        <v>14999</v>
      </c>
      <c r="J8" s="11">
        <f t="shared" si="1"/>
        <v>10035</v>
      </c>
      <c r="K8" s="11">
        <f t="shared" si="1"/>
        <v>8110</v>
      </c>
      <c r="L8" s="11">
        <f t="shared" si="1"/>
        <v>6555</v>
      </c>
      <c r="M8" s="11">
        <f t="shared" si="1"/>
        <v>5374</v>
      </c>
      <c r="N8" s="11">
        <f t="shared" si="1"/>
        <v>4084</v>
      </c>
      <c r="O8" s="11">
        <f t="shared" si="1"/>
        <v>107077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12442</v>
      </c>
      <c r="C9" s="11">
        <v>12959</v>
      </c>
      <c r="D9" s="11">
        <v>9782</v>
      </c>
      <c r="E9" s="11">
        <v>2402</v>
      </c>
      <c r="F9" s="11">
        <v>7749</v>
      </c>
      <c r="G9" s="11">
        <v>10633</v>
      </c>
      <c r="H9" s="11">
        <v>1953</v>
      </c>
      <c r="I9" s="11">
        <v>14998</v>
      </c>
      <c r="J9" s="11">
        <v>10035</v>
      </c>
      <c r="K9" s="11">
        <v>8095</v>
      </c>
      <c r="L9" s="11">
        <v>6555</v>
      </c>
      <c r="M9" s="11">
        <v>5369</v>
      </c>
      <c r="N9" s="11">
        <v>4066</v>
      </c>
      <c r="O9" s="11">
        <f>SUM(B9:N9)</f>
        <v>107038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15</v>
      </c>
      <c r="L10" s="13">
        <v>0</v>
      </c>
      <c r="M10" s="13">
        <v>5</v>
      </c>
      <c r="N10" s="13">
        <v>18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408655</v>
      </c>
      <c r="C11" s="13">
        <v>284398</v>
      </c>
      <c r="D11" s="13">
        <v>281810</v>
      </c>
      <c r="E11" s="13">
        <v>72007</v>
      </c>
      <c r="F11" s="13">
        <v>240706</v>
      </c>
      <c r="G11" s="13">
        <v>381266</v>
      </c>
      <c r="H11" s="13">
        <v>41950</v>
      </c>
      <c r="I11" s="13">
        <v>287800</v>
      </c>
      <c r="J11" s="13">
        <v>229379</v>
      </c>
      <c r="K11" s="13">
        <v>358505</v>
      </c>
      <c r="L11" s="13">
        <v>281303</v>
      </c>
      <c r="M11" s="13">
        <v>133400</v>
      </c>
      <c r="N11" s="13">
        <v>84926</v>
      </c>
      <c r="O11" s="11">
        <f>SUM(B11:N11)</f>
        <v>3086105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29236</v>
      </c>
      <c r="C12" s="13">
        <v>25116</v>
      </c>
      <c r="D12" s="13">
        <v>21927</v>
      </c>
      <c r="E12" s="13">
        <v>7810</v>
      </c>
      <c r="F12" s="13">
        <v>22640</v>
      </c>
      <c r="G12" s="13">
        <v>37511</v>
      </c>
      <c r="H12" s="13">
        <v>4549</v>
      </c>
      <c r="I12" s="13">
        <v>27713</v>
      </c>
      <c r="J12" s="13">
        <v>19564</v>
      </c>
      <c r="K12" s="13">
        <v>24863</v>
      </c>
      <c r="L12" s="13">
        <v>19532</v>
      </c>
      <c r="M12" s="13">
        <v>6882</v>
      </c>
      <c r="N12" s="13">
        <v>3672</v>
      </c>
      <c r="O12" s="11">
        <f>SUM(B12:N12)</f>
        <v>251015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379419</v>
      </c>
      <c r="C13" s="15">
        <f t="shared" si="2"/>
        <v>259282</v>
      </c>
      <c r="D13" s="15">
        <f t="shared" si="2"/>
        <v>259883</v>
      </c>
      <c r="E13" s="15">
        <f t="shared" si="2"/>
        <v>64197</v>
      </c>
      <c r="F13" s="15">
        <f t="shared" si="2"/>
        <v>218066</v>
      </c>
      <c r="G13" s="15">
        <f t="shared" si="2"/>
        <v>343755</v>
      </c>
      <c r="H13" s="15">
        <f t="shared" si="2"/>
        <v>37401</v>
      </c>
      <c r="I13" s="15">
        <f t="shared" si="2"/>
        <v>260087</v>
      </c>
      <c r="J13" s="15">
        <f t="shared" si="2"/>
        <v>209815</v>
      </c>
      <c r="K13" s="15">
        <f t="shared" si="2"/>
        <v>333642</v>
      </c>
      <c r="L13" s="15">
        <f t="shared" si="2"/>
        <v>261771</v>
      </c>
      <c r="M13" s="15">
        <f t="shared" si="2"/>
        <v>126518</v>
      </c>
      <c r="N13" s="15">
        <f t="shared" si="2"/>
        <v>81254</v>
      </c>
      <c r="O13" s="11">
        <f>SUM(B13:N13)</f>
        <v>2835090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1.122003924116542</v>
      </c>
      <c r="C18" s="19">
        <v>1.162304075953495</v>
      </c>
      <c r="D18" s="19">
        <v>1.190107866314638</v>
      </c>
      <c r="E18" s="19">
        <v>0.831077489605464</v>
      </c>
      <c r="F18" s="19">
        <v>1.264229273647582</v>
      </c>
      <c r="G18" s="19">
        <v>1.369089172175145</v>
      </c>
      <c r="H18" s="19">
        <v>1.544588130162231</v>
      </c>
      <c r="I18" s="19">
        <v>1.154754234487628</v>
      </c>
      <c r="J18" s="19">
        <v>1.250978261649446</v>
      </c>
      <c r="K18" s="19">
        <v>1.098698109828769</v>
      </c>
      <c r="L18" s="19">
        <v>1.153943342791201</v>
      </c>
      <c r="M18" s="19">
        <v>1.177622769739094</v>
      </c>
      <c r="N18" s="19">
        <v>1.048572153377026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1523946.0999999999</v>
      </c>
      <c r="C20" s="24">
        <f t="shared" si="3"/>
        <v>1126759.68</v>
      </c>
      <c r="D20" s="24">
        <f t="shared" si="3"/>
        <v>985678.1900000001</v>
      </c>
      <c r="E20" s="24">
        <f t="shared" si="3"/>
        <v>305110.28</v>
      </c>
      <c r="F20" s="24">
        <f t="shared" si="3"/>
        <v>1026554.25</v>
      </c>
      <c r="G20" s="24">
        <f t="shared" si="3"/>
        <v>1465185.97</v>
      </c>
      <c r="H20" s="24">
        <f t="shared" si="3"/>
        <v>245443.62000000002</v>
      </c>
      <c r="I20" s="24">
        <f t="shared" si="3"/>
        <v>1144245.31</v>
      </c>
      <c r="J20" s="24">
        <f t="shared" si="3"/>
        <v>971142.98</v>
      </c>
      <c r="K20" s="24">
        <f t="shared" si="3"/>
        <v>1257762.2</v>
      </c>
      <c r="L20" s="24">
        <f t="shared" si="3"/>
        <v>1186956.6899999997</v>
      </c>
      <c r="M20" s="24">
        <f t="shared" si="3"/>
        <v>674912.24</v>
      </c>
      <c r="N20" s="24">
        <f t="shared" si="3"/>
        <v>344778.81</v>
      </c>
      <c r="O20" s="24">
        <f>O21+O22+O23+O24+O25+O26+O27++O28+O29</f>
        <v>12258476.32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1236509.23</v>
      </c>
      <c r="C21" s="28">
        <f t="shared" si="4"/>
        <v>902032.46</v>
      </c>
      <c r="D21" s="28">
        <f t="shared" si="4"/>
        <v>775751.36</v>
      </c>
      <c r="E21" s="28">
        <f t="shared" si="4"/>
        <v>338181.46</v>
      </c>
      <c r="F21" s="28">
        <f t="shared" si="4"/>
        <v>766135.84</v>
      </c>
      <c r="G21" s="28">
        <f t="shared" si="4"/>
        <v>994326.14</v>
      </c>
      <c r="H21" s="28">
        <f t="shared" si="4"/>
        <v>149555.57</v>
      </c>
      <c r="I21" s="28">
        <f t="shared" si="4"/>
        <v>912060.87</v>
      </c>
      <c r="J21" s="28">
        <f t="shared" si="4"/>
        <v>725328.65</v>
      </c>
      <c r="K21" s="28">
        <f t="shared" si="4"/>
        <v>1049875.38</v>
      </c>
      <c r="L21" s="28">
        <f t="shared" si="4"/>
        <v>938618.58</v>
      </c>
      <c r="M21" s="28">
        <f t="shared" si="4"/>
        <v>522151.05</v>
      </c>
      <c r="N21" s="28">
        <f t="shared" si="4"/>
        <v>302518.29</v>
      </c>
      <c r="O21" s="28">
        <f aca="true" t="shared" si="5" ref="O21:O29">SUM(B21:N21)</f>
        <v>9613044.879999999</v>
      </c>
    </row>
    <row r="22" spans="1:23" ht="18.75" customHeight="1">
      <c r="A22" s="26" t="s">
        <v>34</v>
      </c>
      <c r="B22" s="28">
        <f>IF(B18&lt;&gt;0,ROUND((B18-1)*B21,2),0)</f>
        <v>150858.98</v>
      </c>
      <c r="C22" s="28">
        <f aca="true" t="shared" si="6" ref="C22:N22">IF(C18&lt;&gt;0,ROUND((C18-1)*C21,2),0)</f>
        <v>146403.54</v>
      </c>
      <c r="D22" s="28">
        <f t="shared" si="6"/>
        <v>147476.44</v>
      </c>
      <c r="E22" s="28">
        <f t="shared" si="6"/>
        <v>-57126.46</v>
      </c>
      <c r="F22" s="28">
        <f t="shared" si="6"/>
        <v>202435.52</v>
      </c>
      <c r="G22" s="28">
        <f t="shared" si="6"/>
        <v>366995.01</v>
      </c>
      <c r="H22" s="28">
        <f t="shared" si="6"/>
        <v>81446.19</v>
      </c>
      <c r="I22" s="28">
        <f t="shared" si="6"/>
        <v>141145.28</v>
      </c>
      <c r="J22" s="28">
        <f t="shared" si="6"/>
        <v>182041.72</v>
      </c>
      <c r="K22" s="28">
        <f t="shared" si="6"/>
        <v>103620.72</v>
      </c>
      <c r="L22" s="28">
        <f t="shared" si="6"/>
        <v>144494.08</v>
      </c>
      <c r="M22" s="28">
        <f t="shared" si="6"/>
        <v>92745.92</v>
      </c>
      <c r="N22" s="28">
        <f t="shared" si="6"/>
        <v>14693.96</v>
      </c>
      <c r="O22" s="28">
        <f t="shared" si="5"/>
        <v>1717230.9</v>
      </c>
      <c r="W22" s="51"/>
    </row>
    <row r="23" spans="1:15" ht="18.75" customHeight="1">
      <c r="A23" s="26" t="s">
        <v>35</v>
      </c>
      <c r="B23" s="28">
        <v>70721.05</v>
      </c>
      <c r="C23" s="28">
        <v>48903.2</v>
      </c>
      <c r="D23" s="28">
        <v>32150.16</v>
      </c>
      <c r="E23" s="28">
        <v>12845.65</v>
      </c>
      <c r="F23" s="28">
        <v>37672.12</v>
      </c>
      <c r="G23" s="28">
        <v>57915.58</v>
      </c>
      <c r="H23" s="28">
        <v>5904.6</v>
      </c>
      <c r="I23" s="28">
        <v>45649.24</v>
      </c>
      <c r="J23" s="28">
        <v>40263.94</v>
      </c>
      <c r="K23" s="28">
        <v>59383.22</v>
      </c>
      <c r="L23" s="28">
        <v>59227.39</v>
      </c>
      <c r="M23" s="28">
        <v>28196.62</v>
      </c>
      <c r="N23" s="28">
        <v>16723.24</v>
      </c>
      <c r="O23" s="28">
        <f t="shared" si="5"/>
        <v>515556.01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1133.35</v>
      </c>
      <c r="C26" s="28">
        <v>853.38</v>
      </c>
      <c r="D26" s="28">
        <v>740.31</v>
      </c>
      <c r="E26" s="28">
        <v>228.82</v>
      </c>
      <c r="F26" s="28">
        <v>775.31</v>
      </c>
      <c r="G26" s="28">
        <v>1103.74</v>
      </c>
      <c r="H26" s="28">
        <v>183.06</v>
      </c>
      <c r="I26" s="28">
        <v>853.38</v>
      </c>
      <c r="J26" s="28">
        <v>732.24</v>
      </c>
      <c r="K26" s="28">
        <v>942.22</v>
      </c>
      <c r="L26" s="28">
        <v>888.38</v>
      </c>
      <c r="M26" s="28">
        <v>500.72</v>
      </c>
      <c r="N26" s="28">
        <v>263.83</v>
      </c>
      <c r="O26" s="28">
        <f t="shared" si="5"/>
        <v>9198.74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652.27</v>
      </c>
      <c r="K27" s="28">
        <v>839.62</v>
      </c>
      <c r="L27" s="28">
        <v>745.26</v>
      </c>
      <c r="M27" s="28">
        <v>421.81</v>
      </c>
      <c r="N27" s="28">
        <v>221.02</v>
      </c>
      <c r="O27" s="28">
        <f>SUM(B27:N27)</f>
        <v>7808.43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>SUM(B28:N28)</f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-61046.96000000001</v>
      </c>
      <c r="C31" s="28">
        <f aca="true" t="shared" si="7" ref="C31:O31">+C32+C34+C47+C48+C49+C54-C55</f>
        <v>-61764.93</v>
      </c>
      <c r="D31" s="28">
        <f t="shared" si="7"/>
        <v>-47157.41</v>
      </c>
      <c r="E31" s="28">
        <f t="shared" si="7"/>
        <v>-11841.21</v>
      </c>
      <c r="F31" s="28">
        <f t="shared" si="7"/>
        <v>-38406.82</v>
      </c>
      <c r="G31" s="28">
        <f t="shared" si="7"/>
        <v>-52922.689999999995</v>
      </c>
      <c r="H31" s="28">
        <f t="shared" si="7"/>
        <v>-9611.130000000001</v>
      </c>
      <c r="I31" s="28">
        <f t="shared" si="7"/>
        <v>-70736.53</v>
      </c>
      <c r="J31" s="28">
        <f t="shared" si="7"/>
        <v>-48225.7</v>
      </c>
      <c r="K31" s="28">
        <f t="shared" si="7"/>
        <v>-40857.32</v>
      </c>
      <c r="L31" s="28">
        <f t="shared" si="7"/>
        <v>-33781.93</v>
      </c>
      <c r="M31" s="28">
        <f t="shared" si="7"/>
        <v>-26407.93</v>
      </c>
      <c r="N31" s="28">
        <f t="shared" si="7"/>
        <v>-19357.4</v>
      </c>
      <c r="O31" s="28">
        <f t="shared" si="7"/>
        <v>-522117.96</v>
      </c>
    </row>
    <row r="32" spans="1:15" ht="18.75" customHeight="1">
      <c r="A32" s="26" t="s">
        <v>39</v>
      </c>
      <c r="B32" s="29">
        <f>+B33</f>
        <v>-54744.8</v>
      </c>
      <c r="C32" s="29">
        <f>+C33</f>
        <v>-57019.6</v>
      </c>
      <c r="D32" s="29">
        <f aca="true" t="shared" si="8" ref="D32:O32">+D33</f>
        <v>-43040.8</v>
      </c>
      <c r="E32" s="29">
        <f t="shared" si="8"/>
        <v>-10568.8</v>
      </c>
      <c r="F32" s="29">
        <f t="shared" si="8"/>
        <v>-34095.6</v>
      </c>
      <c r="G32" s="29">
        <f t="shared" si="8"/>
        <v>-46785.2</v>
      </c>
      <c r="H32" s="29">
        <f t="shared" si="8"/>
        <v>-8593.2</v>
      </c>
      <c r="I32" s="29">
        <f t="shared" si="8"/>
        <v>-65991.2</v>
      </c>
      <c r="J32" s="29">
        <f t="shared" si="8"/>
        <v>-44154</v>
      </c>
      <c r="K32" s="29">
        <f t="shared" si="8"/>
        <v>-35618</v>
      </c>
      <c r="L32" s="29">
        <f t="shared" si="8"/>
        <v>-28842</v>
      </c>
      <c r="M32" s="29">
        <f t="shared" si="8"/>
        <v>-23623.6</v>
      </c>
      <c r="N32" s="29">
        <f t="shared" si="8"/>
        <v>-17890.4</v>
      </c>
      <c r="O32" s="29">
        <f t="shared" si="8"/>
        <v>-470967.2</v>
      </c>
    </row>
    <row r="33" spans="1:26" ht="18.75" customHeight="1">
      <c r="A33" s="27" t="s">
        <v>40</v>
      </c>
      <c r="B33" s="16">
        <f>ROUND((-B9)*$G$3,2)</f>
        <v>-54744.8</v>
      </c>
      <c r="C33" s="16">
        <f aca="true" t="shared" si="9" ref="C33:N33">ROUND((-C9)*$G$3,2)</f>
        <v>-57019.6</v>
      </c>
      <c r="D33" s="16">
        <f t="shared" si="9"/>
        <v>-43040.8</v>
      </c>
      <c r="E33" s="16">
        <f t="shared" si="9"/>
        <v>-10568.8</v>
      </c>
      <c r="F33" s="16">
        <f t="shared" si="9"/>
        <v>-34095.6</v>
      </c>
      <c r="G33" s="16">
        <f t="shared" si="9"/>
        <v>-46785.2</v>
      </c>
      <c r="H33" s="16">
        <f t="shared" si="9"/>
        <v>-8593.2</v>
      </c>
      <c r="I33" s="16">
        <f t="shared" si="9"/>
        <v>-65991.2</v>
      </c>
      <c r="J33" s="16">
        <f t="shared" si="9"/>
        <v>-44154</v>
      </c>
      <c r="K33" s="16">
        <f t="shared" si="9"/>
        <v>-35618</v>
      </c>
      <c r="L33" s="16">
        <f t="shared" si="9"/>
        <v>-28842</v>
      </c>
      <c r="M33" s="16">
        <f t="shared" si="9"/>
        <v>-23623.6</v>
      </c>
      <c r="N33" s="16">
        <f t="shared" si="9"/>
        <v>-17890.4</v>
      </c>
      <c r="O33" s="30">
        <f aca="true" t="shared" si="10" ref="O33:O55">SUM(B33:N33)</f>
        <v>-470967.2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-6302.16</v>
      </c>
      <c r="C34" s="29">
        <f aca="true" t="shared" si="11" ref="C34:O34">SUM(C35:C45)</f>
        <v>-4745.33</v>
      </c>
      <c r="D34" s="29">
        <f t="shared" si="11"/>
        <v>-4116.61</v>
      </c>
      <c r="E34" s="29">
        <f t="shared" si="11"/>
        <v>-1272.41</v>
      </c>
      <c r="F34" s="29">
        <f t="shared" si="11"/>
        <v>-4311.22</v>
      </c>
      <c r="G34" s="29">
        <f t="shared" si="11"/>
        <v>-6137.49</v>
      </c>
      <c r="H34" s="29">
        <f t="shared" si="11"/>
        <v>-1017.93</v>
      </c>
      <c r="I34" s="29">
        <f t="shared" si="11"/>
        <v>-4745.33</v>
      </c>
      <c r="J34" s="29">
        <f t="shared" si="11"/>
        <v>-4071.7</v>
      </c>
      <c r="K34" s="29">
        <f t="shared" si="11"/>
        <v>-5239.32</v>
      </c>
      <c r="L34" s="29">
        <f t="shared" si="11"/>
        <v>-4939.93</v>
      </c>
      <c r="M34" s="29">
        <f t="shared" si="11"/>
        <v>-2784.33</v>
      </c>
      <c r="N34" s="29">
        <f t="shared" si="11"/>
        <v>-1467</v>
      </c>
      <c r="O34" s="29">
        <f t="shared" si="11"/>
        <v>-51150.76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48</v>
      </c>
      <c r="B43" s="31">
        <v>-6302.16</v>
      </c>
      <c r="C43" s="31">
        <v>-4745.33</v>
      </c>
      <c r="D43" s="31">
        <v>-4116.61</v>
      </c>
      <c r="E43" s="31">
        <v>-1272.41</v>
      </c>
      <c r="F43" s="31">
        <v>-4311.22</v>
      </c>
      <c r="G43" s="31">
        <v>-6137.49</v>
      </c>
      <c r="H43" s="31">
        <v>-1017.93</v>
      </c>
      <c r="I43" s="31">
        <v>-4745.33</v>
      </c>
      <c r="J43" s="31">
        <v>-4071.7</v>
      </c>
      <c r="K43" s="31">
        <v>-5239.32</v>
      </c>
      <c r="L43" s="31">
        <v>-4939.93</v>
      </c>
      <c r="M43" s="31">
        <v>-2784.33</v>
      </c>
      <c r="N43" s="31">
        <v>-1467</v>
      </c>
      <c r="O43" s="31">
        <f>SUM(B43:N43)</f>
        <v>-51150.76</v>
      </c>
      <c r="P43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74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75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8.75" customHeight="1">
      <c r="A50" s="27" t="s">
        <v>79</v>
      </c>
      <c r="B50" s="33">
        <v>-101659.42</v>
      </c>
      <c r="C50" s="33">
        <v>-93150.22</v>
      </c>
      <c r="D50" s="33">
        <v>-71784.61</v>
      </c>
      <c r="E50" s="33">
        <v>-31090.05</v>
      </c>
      <c r="F50" s="33">
        <v>-91046.76</v>
      </c>
      <c r="G50" s="33">
        <v>-136243.7</v>
      </c>
      <c r="H50" s="33">
        <v>-24550.5</v>
      </c>
      <c r="I50" s="33">
        <v>-100903.03</v>
      </c>
      <c r="J50" s="33">
        <v>-77197.59</v>
      </c>
      <c r="K50" s="33">
        <v>-82522.78</v>
      </c>
      <c r="L50" s="33">
        <v>-77766.66</v>
      </c>
      <c r="M50" s="33">
        <v>-32036.4</v>
      </c>
      <c r="N50" s="33">
        <v>-13873.92</v>
      </c>
      <c r="O50" s="31">
        <f t="shared" si="10"/>
        <v>-933825.6400000001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8.75" customHeight="1">
      <c r="A51" s="27" t="s">
        <v>80</v>
      </c>
      <c r="B51" s="33">
        <v>101659.42</v>
      </c>
      <c r="C51" s="33">
        <v>93150.22</v>
      </c>
      <c r="D51" s="33">
        <v>71784.61</v>
      </c>
      <c r="E51" s="33">
        <v>31090.05</v>
      </c>
      <c r="F51" s="33">
        <v>91046.76</v>
      </c>
      <c r="G51" s="33">
        <v>136243.7</v>
      </c>
      <c r="H51" s="33">
        <v>24550.5</v>
      </c>
      <c r="I51" s="33">
        <v>100903.03</v>
      </c>
      <c r="J51" s="33">
        <v>77197.59</v>
      </c>
      <c r="K51" s="33">
        <v>82522.78</v>
      </c>
      <c r="L51" s="33">
        <v>77766.66</v>
      </c>
      <c r="M51" s="33">
        <v>32036.4</v>
      </c>
      <c r="N51" s="33">
        <v>13873.92</v>
      </c>
      <c r="O51" s="31">
        <f t="shared" si="10"/>
        <v>933825.6400000001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7"/>
      <c r="Q52" s="57"/>
      <c r="R52" s="57"/>
      <c r="S52" s="57"/>
      <c r="T52" s="57"/>
      <c r="U52" s="59"/>
      <c r="V52" s="60"/>
      <c r="W52" s="57"/>
      <c r="X52" s="57"/>
      <c r="Y52" s="57"/>
      <c r="Z52" s="57"/>
    </row>
    <row r="53" spans="1:26" ht="18.75" customHeight="1">
      <c r="A53" s="14" t="s">
        <v>51</v>
      </c>
      <c r="B53" s="34">
        <f>+B20+B31</f>
        <v>1462899.14</v>
      </c>
      <c r="C53" s="34">
        <f aca="true" t="shared" si="13" ref="C53:N53">+C20+C31</f>
        <v>1064994.75</v>
      </c>
      <c r="D53" s="34">
        <f t="shared" si="13"/>
        <v>938520.78</v>
      </c>
      <c r="E53" s="34">
        <f t="shared" si="13"/>
        <v>293269.07</v>
      </c>
      <c r="F53" s="34">
        <f t="shared" si="13"/>
        <v>988147.43</v>
      </c>
      <c r="G53" s="34">
        <f t="shared" si="13"/>
        <v>1412263.28</v>
      </c>
      <c r="H53" s="34">
        <f t="shared" si="13"/>
        <v>235832.49000000002</v>
      </c>
      <c r="I53" s="34">
        <f t="shared" si="13"/>
        <v>1073508.78</v>
      </c>
      <c r="J53" s="34">
        <f t="shared" si="13"/>
        <v>922917.28</v>
      </c>
      <c r="K53" s="34">
        <f t="shared" si="13"/>
        <v>1216904.88</v>
      </c>
      <c r="L53" s="34">
        <f t="shared" si="13"/>
        <v>1153174.7599999998</v>
      </c>
      <c r="M53" s="34">
        <f t="shared" si="13"/>
        <v>648504.3099999999</v>
      </c>
      <c r="N53" s="34">
        <f t="shared" si="13"/>
        <v>325421.41</v>
      </c>
      <c r="O53" s="34">
        <f>SUM(B53:N53)</f>
        <v>11736358.36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1"/>
      <c r="B57" s="62"/>
      <c r="C57" s="62"/>
      <c r="D57" s="63"/>
      <c r="E57" s="63"/>
      <c r="F57" s="63"/>
      <c r="G57" s="63"/>
      <c r="H57" s="63"/>
      <c r="I57" s="62"/>
      <c r="J57" s="63"/>
      <c r="K57" s="63"/>
      <c r="L57" s="63"/>
      <c r="M57" s="63"/>
      <c r="N57" s="63"/>
      <c r="O57" s="64"/>
      <c r="P57" s="57"/>
      <c r="Q57" s="57"/>
      <c r="R57" s="59"/>
      <c r="S57" s="57"/>
    </row>
    <row r="58" spans="1:17" ht="1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57"/>
      <c r="Q58" s="57"/>
    </row>
    <row r="59" spans="1:17" ht="18.75" customHeight="1">
      <c r="A59" s="14" t="s">
        <v>54</v>
      </c>
      <c r="B59" s="42">
        <f aca="true" t="shared" si="14" ref="B59:O59">SUM(B60:B70)</f>
        <v>1462899.1400000001</v>
      </c>
      <c r="C59" s="42">
        <f t="shared" si="14"/>
        <v>1064994.75</v>
      </c>
      <c r="D59" s="42">
        <f t="shared" si="14"/>
        <v>938520.77</v>
      </c>
      <c r="E59" s="42">
        <f t="shared" si="14"/>
        <v>293269.07</v>
      </c>
      <c r="F59" s="42">
        <f t="shared" si="14"/>
        <v>988147.42</v>
      </c>
      <c r="G59" s="42">
        <f t="shared" si="14"/>
        <v>1412263.29</v>
      </c>
      <c r="H59" s="42">
        <f t="shared" si="14"/>
        <v>235832.49</v>
      </c>
      <c r="I59" s="42">
        <f t="shared" si="14"/>
        <v>1073508.78</v>
      </c>
      <c r="J59" s="42">
        <f t="shared" si="14"/>
        <v>922917.29</v>
      </c>
      <c r="K59" s="42">
        <f t="shared" si="14"/>
        <v>1216904.87</v>
      </c>
      <c r="L59" s="42">
        <f t="shared" si="14"/>
        <v>1153174.76</v>
      </c>
      <c r="M59" s="42">
        <f t="shared" si="14"/>
        <v>648504.31</v>
      </c>
      <c r="N59" s="42">
        <f t="shared" si="14"/>
        <v>325421.41</v>
      </c>
      <c r="O59" s="34">
        <f t="shared" si="14"/>
        <v>11736358.35</v>
      </c>
      <c r="Q59"/>
    </row>
    <row r="60" spans="1:18" ht="18.75" customHeight="1">
      <c r="A60" s="26" t="s">
        <v>55</v>
      </c>
      <c r="B60" s="42">
        <v>1203307.8</v>
      </c>
      <c r="C60" s="42">
        <v>773492.65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1976800.4500000002</v>
      </c>
      <c r="P60"/>
      <c r="Q60"/>
      <c r="R60" s="41"/>
    </row>
    <row r="61" spans="1:16" ht="18.75" customHeight="1">
      <c r="A61" s="26" t="s">
        <v>56</v>
      </c>
      <c r="B61" s="42">
        <v>259591.34</v>
      </c>
      <c r="C61" s="42">
        <v>291502.1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551093.44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938520.77</v>
      </c>
      <c r="E62" s="43">
        <v>0</v>
      </c>
      <c r="F62" s="43">
        <v>0</v>
      </c>
      <c r="G62" s="43">
        <v>0</v>
      </c>
      <c r="H62" s="42">
        <v>235832.49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1174353.26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293269.07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293269.07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988147.42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988147.42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1412263.29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1412263.29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1073508.78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1073508.78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922917.29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922917.29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1216904.87</v>
      </c>
      <c r="L68" s="29">
        <v>1153174.76</v>
      </c>
      <c r="M68" s="43">
        <v>0</v>
      </c>
      <c r="N68" s="43">
        <v>0</v>
      </c>
      <c r="O68" s="34">
        <f t="shared" si="15"/>
        <v>2370079.63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648504.31</v>
      </c>
      <c r="N69" s="43">
        <v>0</v>
      </c>
      <c r="O69" s="34">
        <f t="shared" si="15"/>
        <v>648504.31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325421.41</v>
      </c>
      <c r="O70" s="46">
        <f t="shared" si="15"/>
        <v>325421.41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2" ht="13.5">
      <c r="B74" s="48"/>
      <c r="C74" s="48"/>
      <c r="D74"/>
      <c r="E74"/>
      <c r="F74"/>
      <c r="G74"/>
      <c r="H74"/>
      <c r="I74"/>
      <c r="J74"/>
      <c r="K74"/>
      <c r="L74"/>
    </row>
    <row r="77" ht="14.25"/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2023-01-16T19:49:10Z</dcterms:modified>
  <cp:category/>
  <cp:version/>
  <cp:contentType/>
  <cp:contentStatus/>
</cp:coreProperties>
</file>