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<sst xmlns="http://schemas.openxmlformats.org/spreadsheetml/2006/main" count="89" uniqueCount="86">
  <si>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</si>
  <si>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</si>
  <si>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</si>
  <si>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</si>
  <si>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</si>
  <si>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</si>
  <si>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</si>
  <si>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</si>
  <si>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</si>
  <si>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</si>
  <si>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</si>
  <si>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</si>
  <si>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</si>
  <si>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</si>
  <si>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</si>
  <si>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</si>
  <si>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</si>
  <si>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</si>
  <si>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</si>
  <si>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</si>
  <si>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</si>
  <si>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</si>
  <si>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</si>
  <si>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</si>
  <si>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</si>
  <si>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</si>
  <si>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</si>
  <si>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</si>
  <si>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</si>
  <si>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</si>
  <si>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</si>
  <si>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</si>
  <si>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</si>
  <si>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</si>
  <si>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</si>
  <si>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</si>
  <si>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</si>
  <si>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</si>
  <si>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</si>
  <si>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</si>
  <si>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</si>
  <si>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</si>
  <si>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</si>
  <si>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</si>
  <si>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</si>
  <si>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</si>
  <si>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</si>
  <si>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</si>
  <si>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</si>
  <si>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</si>
  <si>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</si>
  <si>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</si>
  <si>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</si>
  <si>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</si>
  <si>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</si>
  <si>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</si>
  <si>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</si>
  <si>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</si>
  <si>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</si>
  <si>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</si>
  <si>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</si>
  <si>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</si>
  <si>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</si>
  <si>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</si>
  <si>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</si>
  <si>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</si>
  <si>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</si>
  <si>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</si>
  <si>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</si>
  <si>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</si>
  <si>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</si>
  <si>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</si>
  <si>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</si>
  <si>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</si>
  <si>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</si>
  <si>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</si>
  <si>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</si>
  <si>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</si>
  <si>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</si>
  <si>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</si>
  <si>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</si>
  <si>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</si>
  <si>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</si>
  <si>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08/11/22 - VENCIMENTO 16/11/22</t>
  </si>
  <si>
    <t>5.4. Revisão de Remuneração pelo Serviço Atende (1)</t>
  </si>
  <si>
    <t xml:space="preserve">           (1) Revisão remuneração do serviço atende,  glosas de veículos e H.E., mês de julho/22.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</si>
</sst>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72</xdr:row>
      <xdr:rowOff>0</xdr:rowOff>
    </xdr:from>
    <xdr:to>
      <xdr:col>2</xdr:col>
      <xdr:colOff>600075</xdr:colOff>
      <xdr:row>72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3640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Y9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0" sqref="O2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2.625" style="1" bestFit="1" customWidth="1"/>
    <col min="18" max="18" width="11.50390625" style="1" bestFit="1" customWidth="1"/>
    <col min="19" max="19" width="9.75390625" style="1" bestFit="1" customWidth="1"/>
    <col min="20" max="20" width="16.25390625" style="1" bestFit="1" customWidth="1"/>
    <col min="21" max="21" width="11.375" style="1" bestFit="1" customWidth="1"/>
    <col min="22" max="22" width="13.125" style="1" bestFit="1" customWidth="1"/>
    <col min="23" max="16384" width="9.00390625" style="1" customWidth="1"/>
  </cols>
  <sheetData>
    <row r="1" spans="1:15" ht="30.75" customHeight="1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83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5" ht="18.75" customHeight="1">
      <c r="A7" s="8" t="s">
        <v>27</v>
      </c>
      <c r="B7" s="9">
        <f aca="true" t="shared" si="0" ref="B7:O7">B8+B11</f>
        <v>390877</v>
      </c>
      <c r="C7" s="9">
        <f t="shared" si="0"/>
        <v>292240</v>
      </c>
      <c r="D7" s="9">
        <f t="shared" si="0"/>
        <v>287669</v>
      </c>
      <c r="E7" s="9">
        <f t="shared" si="0"/>
        <v>74444</v>
      </c>
      <c r="F7" s="9">
        <f t="shared" si="0"/>
        <v>246638</v>
      </c>
      <c r="G7" s="9">
        <f t="shared" si="0"/>
        <v>391017</v>
      </c>
      <c r="H7" s="9">
        <f t="shared" si="0"/>
        <v>44311</v>
      </c>
      <c r="I7" s="9">
        <f t="shared" si="0"/>
        <v>191388</v>
      </c>
      <c r="J7" s="9">
        <f t="shared" si="0"/>
        <v>235755</v>
      </c>
      <c r="K7" s="9">
        <f t="shared" si="0"/>
        <v>369933</v>
      </c>
      <c r="L7" s="9">
        <f t="shared" si="0"/>
        <v>284239</v>
      </c>
      <c r="M7" s="9">
        <f t="shared" si="0"/>
        <v>139616</v>
      </c>
      <c r="N7" s="9">
        <f t="shared" si="0"/>
        <v>88784</v>
      </c>
      <c r="O7" s="9">
        <f t="shared" si="0"/>
        <v>3036911</v>
      </c>
      <c r="P7"/>
      <c r="Q7"/>
      <c r="R7"/>
      <c r="S7"/>
      <c r="T7"/>
      <c r="U7"/>
      <c r="V7"/>
      <c r="W7"/>
      <c r="X7"/>
      <c r="Y7"/>
    </row>
    <row r="8" spans="1:25" ht="18.75" customHeight="1">
      <c r="A8" s="10" t="s">
        <v>28</v>
      </c>
      <c r="B8" s="11">
        <f aca="true" t="shared" si="1" ref="B8:O8">B9+B10</f>
        <v>12198</v>
      </c>
      <c r="C8" s="11">
        <f t="shared" si="1"/>
        <v>13231</v>
      </c>
      <c r="D8" s="11">
        <f t="shared" si="1"/>
        <v>10062</v>
      </c>
      <c r="E8" s="11">
        <f t="shared" si="1"/>
        <v>2401</v>
      </c>
      <c r="F8" s="11">
        <f t="shared" si="1"/>
        <v>7896</v>
      </c>
      <c r="G8" s="11">
        <f t="shared" si="1"/>
        <v>11049</v>
      </c>
      <c r="H8" s="11">
        <f t="shared" si="1"/>
        <v>2055</v>
      </c>
      <c r="I8" s="11">
        <f t="shared" si="1"/>
        <v>9543</v>
      </c>
      <c r="J8" s="11">
        <f t="shared" si="1"/>
        <v>10059</v>
      </c>
      <c r="K8" s="11">
        <f t="shared" si="1"/>
        <v>8225</v>
      </c>
      <c r="L8" s="11">
        <f t="shared" si="1"/>
        <v>6757</v>
      </c>
      <c r="M8" s="11">
        <f t="shared" si="1"/>
        <v>5526</v>
      </c>
      <c r="N8" s="11">
        <f t="shared" si="1"/>
        <v>4250</v>
      </c>
      <c r="O8" s="11">
        <f t="shared" si="1"/>
        <v>103252</v>
      </c>
      <c r="P8"/>
      <c r="Q8"/>
      <c r="R8"/>
      <c r="S8"/>
      <c r="T8"/>
      <c r="U8"/>
      <c r="V8"/>
      <c r="W8"/>
      <c r="X8"/>
      <c r="Y8"/>
    </row>
    <row r="9" spans="1:25" ht="18.75" customHeight="1">
      <c r="A9" s="12" t="s">
        <v>29</v>
      </c>
      <c r="B9" s="11">
        <v>12198</v>
      </c>
      <c r="C9" s="11">
        <v>13231</v>
      </c>
      <c r="D9" s="11">
        <v>10062</v>
      </c>
      <c r="E9" s="11">
        <v>2401</v>
      </c>
      <c r="F9" s="11">
        <v>7896</v>
      </c>
      <c r="G9" s="11">
        <v>11049</v>
      </c>
      <c r="H9" s="11">
        <v>2055</v>
      </c>
      <c r="I9" s="11">
        <v>9539</v>
      </c>
      <c r="J9" s="11">
        <v>10059</v>
      </c>
      <c r="K9" s="11">
        <v>8205</v>
      </c>
      <c r="L9" s="11">
        <v>6757</v>
      </c>
      <c r="M9" s="11">
        <v>5521</v>
      </c>
      <c r="N9" s="11">
        <v>4246</v>
      </c>
      <c r="O9" s="11">
        <f>SUM(B9:N9)</f>
        <v>103219</v>
      </c>
      <c r="P9"/>
      <c r="Q9"/>
      <c r="R9"/>
      <c r="S9"/>
      <c r="T9"/>
      <c r="U9"/>
      <c r="V9"/>
      <c r="W9"/>
      <c r="X9"/>
      <c r="Y9"/>
    </row>
    <row r="10" spans="1:25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20</v>
      </c>
      <c r="L10" s="13">
        <v>0</v>
      </c>
      <c r="M10" s="13">
        <v>5</v>
      </c>
      <c r="N10" s="13">
        <v>4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0" t="s">
        <v>72</v>
      </c>
      <c r="B11" s="13">
        <v>378679</v>
      </c>
      <c r="C11" s="13">
        <v>279009</v>
      </c>
      <c r="D11" s="13">
        <v>277607</v>
      </c>
      <c r="E11" s="13">
        <v>72043</v>
      </c>
      <c r="F11" s="13">
        <v>238742</v>
      </c>
      <c r="G11" s="13">
        <v>379968</v>
      </c>
      <c r="H11" s="13">
        <v>42256</v>
      </c>
      <c r="I11" s="13">
        <v>181845</v>
      </c>
      <c r="J11" s="13">
        <v>225696</v>
      </c>
      <c r="K11" s="13">
        <v>361708</v>
      </c>
      <c r="L11" s="13">
        <v>277482</v>
      </c>
      <c r="M11" s="13">
        <v>134090</v>
      </c>
      <c r="N11" s="13">
        <v>84534</v>
      </c>
      <c r="O11" s="11">
        <f>SUM(B11:N11)</f>
        <v>2933659</v>
      </c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2" t="s">
        <v>76</v>
      </c>
      <c r="B12" s="13">
        <v>28636</v>
      </c>
      <c r="C12" s="13">
        <v>26584</v>
      </c>
      <c r="D12" s="13">
        <v>21860</v>
      </c>
      <c r="E12" s="13">
        <v>8094</v>
      </c>
      <c r="F12" s="13">
        <v>22771</v>
      </c>
      <c r="G12" s="13">
        <v>38837</v>
      </c>
      <c r="H12" s="13">
        <v>4884</v>
      </c>
      <c r="I12" s="13">
        <v>18068</v>
      </c>
      <c r="J12" s="13">
        <v>19982</v>
      </c>
      <c r="K12" s="13">
        <v>25665</v>
      </c>
      <c r="L12" s="13">
        <v>20078</v>
      </c>
      <c r="M12" s="13">
        <v>7303</v>
      </c>
      <c r="N12" s="13">
        <v>3732</v>
      </c>
      <c r="O12" s="11">
        <f>SUM(B12:N12)</f>
        <v>246494</v>
      </c>
      <c r="P12"/>
      <c r="Q12"/>
      <c r="R12"/>
      <c r="S12"/>
      <c r="T12"/>
      <c r="U12"/>
      <c r="V12"/>
      <c r="W12"/>
      <c r="X12"/>
      <c r="Y12"/>
    </row>
    <row r="13" spans="1:16" ht="15" customHeight="1">
      <c r="A13" s="12" t="s">
        <v>77</v>
      </c>
      <c r="B13" s="15">
        <f aca="true" t="shared" si="2" ref="B13:N13">B11-B12</f>
        <v>350043</v>
      </c>
      <c r="C13" s="15">
        <f t="shared" si="2"/>
        <v>252425</v>
      </c>
      <c r="D13" s="15">
        <f t="shared" si="2"/>
        <v>255747</v>
      </c>
      <c r="E13" s="15">
        <f t="shared" si="2"/>
        <v>63949</v>
      </c>
      <c r="F13" s="15">
        <f t="shared" si="2"/>
        <v>215971</v>
      </c>
      <c r="G13" s="15">
        <f t="shared" si="2"/>
        <v>341131</v>
      </c>
      <c r="H13" s="15">
        <f t="shared" si="2"/>
        <v>37372</v>
      </c>
      <c r="I13" s="15">
        <f t="shared" si="2"/>
        <v>163777</v>
      </c>
      <c r="J13" s="15">
        <f t="shared" si="2"/>
        <v>205714</v>
      </c>
      <c r="K13" s="15">
        <f t="shared" si="2"/>
        <v>336043</v>
      </c>
      <c r="L13" s="15">
        <f t="shared" si="2"/>
        <v>257404</v>
      </c>
      <c r="M13" s="15">
        <f t="shared" si="2"/>
        <v>126787</v>
      </c>
      <c r="N13" s="15">
        <f t="shared" si="2"/>
        <v>80802</v>
      </c>
      <c r="O13" s="11">
        <f>SUM(B13:N13)</f>
        <v>2687165</v>
      </c>
      <c r="P13" s="51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5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</row>
    <row r="16" spans="1:25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</row>
    <row r="17" spans="1:25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4" t="s">
        <v>32</v>
      </c>
      <c r="B18" s="19">
        <v>1.195094290489142</v>
      </c>
      <c r="C18" s="19">
        <v>1.176693568467223</v>
      </c>
      <c r="D18" s="19">
        <v>1.204596417890612</v>
      </c>
      <c r="E18" s="19">
        <v>0.827225637746392</v>
      </c>
      <c r="F18" s="19">
        <v>1.275022129735713</v>
      </c>
      <c r="G18" s="19">
        <v>1.369022505762203</v>
      </c>
      <c r="H18" s="19">
        <v>1.555632666775993</v>
      </c>
      <c r="I18" s="19">
        <v>1.688648719215256</v>
      </c>
      <c r="J18" s="19">
        <v>1.268777087914589</v>
      </c>
      <c r="K18" s="19">
        <v>1.085878723707316</v>
      </c>
      <c r="L18" s="19">
        <v>1.167186632214547</v>
      </c>
      <c r="M18" s="19">
        <v>1.173411265377919</v>
      </c>
      <c r="N18" s="19">
        <v>1.050922768073734</v>
      </c>
      <c r="O18" s="18"/>
      <c r="P18"/>
      <c r="Q18"/>
      <c r="R18"/>
      <c r="S18"/>
      <c r="T18"/>
      <c r="U18"/>
      <c r="V18"/>
      <c r="W18"/>
      <c r="X18"/>
      <c r="Y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2" ht="18.75" customHeight="1">
      <c r="A20" s="23" t="s">
        <v>67</v>
      </c>
      <c r="B20" s="24">
        <f aca="true" t="shared" si="3" ref="B20:N20">SUM(B21:B29)</f>
        <v>1508344.5599999998</v>
      </c>
      <c r="C20" s="24">
        <f t="shared" si="3"/>
        <v>1121577.6</v>
      </c>
      <c r="D20" s="24">
        <f t="shared" si="3"/>
        <v>984532.3099999999</v>
      </c>
      <c r="E20" s="24">
        <f t="shared" si="3"/>
        <v>303578.05</v>
      </c>
      <c r="F20" s="24">
        <f t="shared" si="3"/>
        <v>1027865.1199999999</v>
      </c>
      <c r="G20" s="24">
        <f t="shared" si="3"/>
        <v>1461792.04</v>
      </c>
      <c r="H20" s="24">
        <f t="shared" si="3"/>
        <v>249636.11000000002</v>
      </c>
      <c r="I20" s="24">
        <f t="shared" si="3"/>
        <v>1063440.1300000001</v>
      </c>
      <c r="J20" s="24">
        <f t="shared" si="3"/>
        <v>969783.3299999998</v>
      </c>
      <c r="K20" s="24">
        <f t="shared" si="3"/>
        <v>1253488.02</v>
      </c>
      <c r="L20" s="24">
        <f t="shared" si="3"/>
        <v>1185864.8599999999</v>
      </c>
      <c r="M20" s="24">
        <f t="shared" si="3"/>
        <v>676802.4700000001</v>
      </c>
      <c r="N20" s="24">
        <f t="shared" si="3"/>
        <v>344386.38</v>
      </c>
      <c r="O20" s="24">
        <f>O21+O22+O23+O24+O25+O26+O27++O28+O29</f>
        <v>12151090.98</v>
      </c>
      <c r="Q20" s="49"/>
      <c r="R20" s="49"/>
      <c r="S20" s="49"/>
      <c r="T20" s="49"/>
      <c r="U20" s="49"/>
      <c r="V20" s="49"/>
    </row>
    <row r="21" spans="1:15" ht="18.75" customHeight="1">
      <c r="A21" s="25" t="s">
        <v>33</v>
      </c>
      <c r="B21" s="27">
        <f aca="true" t="shared" si="4" ref="B21:N21">ROUND(B15*B7,2)</f>
        <v>1147771.22</v>
      </c>
      <c r="C21" s="27">
        <f t="shared" si="4"/>
        <v>886510.04</v>
      </c>
      <c r="D21" s="27">
        <f t="shared" si="4"/>
        <v>765314.61</v>
      </c>
      <c r="E21" s="27">
        <f t="shared" si="4"/>
        <v>338340.54</v>
      </c>
      <c r="F21" s="27">
        <f t="shared" si="4"/>
        <v>760532.94</v>
      </c>
      <c r="G21" s="27">
        <f t="shared" si="4"/>
        <v>992088.33</v>
      </c>
      <c r="H21" s="27">
        <f t="shared" si="4"/>
        <v>150945.42</v>
      </c>
      <c r="I21" s="27">
        <f t="shared" si="4"/>
        <v>576479.79</v>
      </c>
      <c r="J21" s="27">
        <f t="shared" si="4"/>
        <v>714243.35</v>
      </c>
      <c r="K21" s="27">
        <f t="shared" si="4"/>
        <v>1059377.13</v>
      </c>
      <c r="L21" s="27">
        <f t="shared" si="4"/>
        <v>926818.11</v>
      </c>
      <c r="M21" s="27">
        <f t="shared" si="4"/>
        <v>525319.16</v>
      </c>
      <c r="N21" s="27">
        <f t="shared" si="4"/>
        <v>301750.18</v>
      </c>
      <c r="O21" s="27">
        <f aca="true" t="shared" si="5" ref="O21:O29">SUM(B21:N21)</f>
        <v>9145490.819999998</v>
      </c>
    </row>
    <row r="22" spans="1:22" ht="18.75" customHeight="1">
      <c r="A22" s="25" t="s">
        <v>34</v>
      </c>
      <c r="B22" s="27">
        <f>IF(B18&lt;&gt;0,ROUND((B18-1)*B21,2),0)</f>
        <v>223923.61</v>
      </c>
      <c r="C22" s="27">
        <f aca="true" t="shared" si="6" ref="C22:N22">IF(C18&lt;&gt;0,ROUND((C18-1)*C21,2),0)</f>
        <v>156640.62</v>
      </c>
      <c r="D22" s="27">
        <f t="shared" si="6"/>
        <v>156580.63</v>
      </c>
      <c r="E22" s="27">
        <f t="shared" si="6"/>
        <v>-58456.57</v>
      </c>
      <c r="F22" s="27">
        <f t="shared" si="6"/>
        <v>209163.39</v>
      </c>
      <c r="G22" s="27">
        <f t="shared" si="6"/>
        <v>366102.92</v>
      </c>
      <c r="H22" s="27">
        <f t="shared" si="6"/>
        <v>83870.21</v>
      </c>
      <c r="I22" s="27">
        <f t="shared" si="6"/>
        <v>396992.07</v>
      </c>
      <c r="J22" s="27">
        <f t="shared" si="6"/>
        <v>191972.25</v>
      </c>
      <c r="K22" s="27">
        <f t="shared" si="6"/>
        <v>90977.96</v>
      </c>
      <c r="L22" s="27">
        <f t="shared" si="6"/>
        <v>154951.6</v>
      </c>
      <c r="M22" s="27">
        <f t="shared" si="6"/>
        <v>91096.26</v>
      </c>
      <c r="N22" s="27">
        <f t="shared" si="6"/>
        <v>15365.95</v>
      </c>
      <c r="O22" s="27">
        <f t="shared" si="5"/>
        <v>2079180.9</v>
      </c>
      <c r="V22" s="50"/>
    </row>
    <row r="23" spans="1:15" ht="18.75" customHeight="1">
      <c r="A23" s="25" t="s">
        <v>35</v>
      </c>
      <c r="B23" s="27">
        <v>70800.96</v>
      </c>
      <c r="C23" s="27">
        <v>49006.46</v>
      </c>
      <c r="D23" s="27">
        <v>32336.84</v>
      </c>
      <c r="E23" s="27">
        <v>12484.45</v>
      </c>
      <c r="F23" s="27">
        <v>37855.33</v>
      </c>
      <c r="G23" s="27">
        <v>57651.55</v>
      </c>
      <c r="H23" s="27">
        <v>6277.84</v>
      </c>
      <c r="I23" s="27">
        <v>44637.57</v>
      </c>
      <c r="J23" s="27">
        <v>40059.06</v>
      </c>
      <c r="K23" s="27">
        <v>58250.05</v>
      </c>
      <c r="L23" s="27">
        <v>59478.51</v>
      </c>
      <c r="M23" s="27">
        <v>28565.71</v>
      </c>
      <c r="N23" s="27">
        <v>16432.32</v>
      </c>
      <c r="O23" s="27">
        <f t="shared" si="5"/>
        <v>513836.6500000001</v>
      </c>
    </row>
    <row r="24" spans="1:15" ht="18.75" customHeight="1">
      <c r="A24" s="25" t="s">
        <v>36</v>
      </c>
      <c r="B24" s="27">
        <v>3574.14</v>
      </c>
      <c r="C24" s="27">
        <v>3574.14</v>
      </c>
      <c r="D24" s="27">
        <v>1787.07</v>
      </c>
      <c r="E24" s="27">
        <v>1787.07</v>
      </c>
      <c r="F24" s="27">
        <v>1787.07</v>
      </c>
      <c r="G24" s="27">
        <v>1787.07</v>
      </c>
      <c r="H24" s="27">
        <v>1787.07</v>
      </c>
      <c r="I24" s="27">
        <v>1787.07</v>
      </c>
      <c r="J24" s="27">
        <v>1787.07</v>
      </c>
      <c r="K24" s="27">
        <v>1787.07</v>
      </c>
      <c r="L24" s="27">
        <v>1787.07</v>
      </c>
      <c r="M24" s="27">
        <v>1787.07</v>
      </c>
      <c r="N24" s="27">
        <v>1787.07</v>
      </c>
      <c r="O24" s="27">
        <f t="shared" si="5"/>
        <v>26806.05</v>
      </c>
    </row>
    <row r="25" spans="1:15" ht="18.75" customHeight="1">
      <c r="A25" s="25" t="s">
        <v>37</v>
      </c>
      <c r="B25" s="27">
        <v>0</v>
      </c>
      <c r="C25" s="27">
        <v>0</v>
      </c>
      <c r="D25" s="27">
        <v>-4249.04</v>
      </c>
      <c r="E25" s="27">
        <v>0</v>
      </c>
      <c r="F25" s="27">
        <v>-10591.66</v>
      </c>
      <c r="G25" s="27">
        <v>0</v>
      </c>
      <c r="H25" s="27">
        <v>-2174.31</v>
      </c>
      <c r="I25" s="27">
        <v>0</v>
      </c>
      <c r="J25" s="27">
        <v>-6407.91</v>
      </c>
      <c r="K25" s="27">
        <v>0</v>
      </c>
      <c r="L25" s="27">
        <v>0</v>
      </c>
      <c r="M25" s="27">
        <v>0</v>
      </c>
      <c r="N25" s="27">
        <v>0</v>
      </c>
      <c r="O25" s="27">
        <f t="shared" si="5"/>
        <v>-23422.920000000002</v>
      </c>
    </row>
    <row r="26" spans="1:25" ht="18.75" customHeight="1">
      <c r="A26" s="25" t="s">
        <v>68</v>
      </c>
      <c r="B26" s="27">
        <v>1125.28</v>
      </c>
      <c r="C26" s="27">
        <v>853.38</v>
      </c>
      <c r="D26" s="27">
        <v>740.31</v>
      </c>
      <c r="E26" s="27">
        <v>228.82</v>
      </c>
      <c r="F26" s="27">
        <v>778</v>
      </c>
      <c r="G26" s="27">
        <v>1103.74</v>
      </c>
      <c r="H26" s="27">
        <v>188.44</v>
      </c>
      <c r="I26" s="27">
        <v>794.16</v>
      </c>
      <c r="J26" s="27">
        <v>732.24</v>
      </c>
      <c r="K26" s="27">
        <v>942.22</v>
      </c>
      <c r="L26" s="27">
        <v>888.38</v>
      </c>
      <c r="M26" s="27">
        <v>503.41</v>
      </c>
      <c r="N26" s="27">
        <v>258.44</v>
      </c>
      <c r="O26" s="27">
        <f t="shared" si="5"/>
        <v>9136.82</v>
      </c>
      <c r="P26"/>
      <c r="Q26"/>
      <c r="R26"/>
      <c r="S26"/>
      <c r="T26"/>
      <c r="U26"/>
      <c r="V26"/>
      <c r="W26"/>
      <c r="X26"/>
      <c r="Y26"/>
    </row>
    <row r="27" spans="1:25" ht="18.75" customHeight="1">
      <c r="A27" s="25" t="s">
        <v>69</v>
      </c>
      <c r="B27" s="27">
        <v>986.46</v>
      </c>
      <c r="C27" s="27">
        <v>734.51</v>
      </c>
      <c r="D27" s="27">
        <v>644.18</v>
      </c>
      <c r="E27" s="27">
        <v>196.77</v>
      </c>
      <c r="F27" s="27">
        <v>648.25</v>
      </c>
      <c r="G27" s="27">
        <v>873.27</v>
      </c>
      <c r="H27" s="27">
        <v>161.72</v>
      </c>
      <c r="I27" s="27">
        <v>683.29</v>
      </c>
      <c r="J27" s="27">
        <v>652.27</v>
      </c>
      <c r="K27" s="27">
        <v>839.62</v>
      </c>
      <c r="L27" s="27">
        <v>745.26</v>
      </c>
      <c r="M27" s="27">
        <v>421.81</v>
      </c>
      <c r="N27" s="27">
        <v>221.02</v>
      </c>
      <c r="O27" s="27">
        <f>SUM(B27:N27)</f>
        <v>7808.43</v>
      </c>
      <c r="P27"/>
      <c r="Q27"/>
      <c r="R27"/>
      <c r="S27"/>
      <c r="T27"/>
      <c r="U27"/>
      <c r="V27"/>
      <c r="W27"/>
      <c r="X27"/>
      <c r="Y27"/>
    </row>
    <row r="28" spans="1:25" ht="18.75" customHeight="1">
      <c r="A28" s="25" t="s">
        <v>70</v>
      </c>
      <c r="B28" s="27">
        <v>460.18</v>
      </c>
      <c r="C28" s="27">
        <v>342.62</v>
      </c>
      <c r="D28" s="27">
        <v>300.5</v>
      </c>
      <c r="E28" s="27">
        <v>91.79</v>
      </c>
      <c r="F28" s="27">
        <v>302.39</v>
      </c>
      <c r="G28" s="27">
        <v>407.38</v>
      </c>
      <c r="H28" s="27">
        <v>75.44</v>
      </c>
      <c r="I28" s="27">
        <v>316.85</v>
      </c>
      <c r="J28" s="27">
        <v>304.9</v>
      </c>
      <c r="K28" s="27">
        <v>386</v>
      </c>
      <c r="L28" s="27">
        <v>347.65</v>
      </c>
      <c r="M28" s="27">
        <v>196.77</v>
      </c>
      <c r="N28" s="27">
        <v>103.1</v>
      </c>
      <c r="O28" s="27">
        <f>SUM(B28:N28)</f>
        <v>3635.57</v>
      </c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25" t="s">
        <v>71</v>
      </c>
      <c r="B29" s="27">
        <v>59702.71</v>
      </c>
      <c r="C29" s="27">
        <v>23915.83</v>
      </c>
      <c r="D29" s="27">
        <v>31077.21</v>
      </c>
      <c r="E29" s="27">
        <v>8905.18</v>
      </c>
      <c r="F29" s="27">
        <v>27389.41</v>
      </c>
      <c r="G29" s="27">
        <v>41777.78</v>
      </c>
      <c r="H29" s="27">
        <v>8504.28</v>
      </c>
      <c r="I29" s="27">
        <v>41749.33</v>
      </c>
      <c r="J29" s="27">
        <v>26440.1</v>
      </c>
      <c r="K29" s="27">
        <v>40927.97</v>
      </c>
      <c r="L29" s="27">
        <v>40848.28</v>
      </c>
      <c r="M29" s="27">
        <v>28912.28</v>
      </c>
      <c r="N29" s="27">
        <v>8468.3</v>
      </c>
      <c r="O29" s="27">
        <f t="shared" si="5"/>
        <v>388618.66</v>
      </c>
      <c r="P29"/>
      <c r="Q29"/>
      <c r="R29"/>
      <c r="S29"/>
      <c r="T29"/>
      <c r="U29"/>
      <c r="V29"/>
      <c r="W29"/>
      <c r="X29"/>
      <c r="Y29"/>
    </row>
    <row r="30" spans="1:16" ht="15" customHeight="1">
      <c r="A30" s="26"/>
      <c r="B30" s="16"/>
      <c r="C30" s="1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1"/>
    </row>
    <row r="31" spans="1:15" ht="18.75" customHeight="1">
      <c r="A31" s="14" t="s">
        <v>38</v>
      </c>
      <c r="B31" s="27">
        <f>+B32+B34+B47+B48+B49+B54-B55</f>
        <v>-29204.649999999998</v>
      </c>
      <c r="C31" s="27">
        <f aca="true" t="shared" si="7" ref="C31:O31">+C32+C34+C47+C48+C49+C54-C55</f>
        <v>-55756.32000000001</v>
      </c>
      <c r="D31" s="27">
        <f t="shared" si="7"/>
        <v>-44011.01</v>
      </c>
      <c r="E31" s="27">
        <f t="shared" si="7"/>
        <v>-4561.889999999999</v>
      </c>
      <c r="F31" s="27">
        <f t="shared" si="7"/>
        <v>-17638.670000000002</v>
      </c>
      <c r="G31" s="27">
        <f t="shared" si="7"/>
        <v>-18379.579999999994</v>
      </c>
      <c r="H31" s="27">
        <f t="shared" si="7"/>
        <v>-1744.08</v>
      </c>
      <c r="I31" s="27">
        <f t="shared" si="7"/>
        <v>-21084.87</v>
      </c>
      <c r="J31" s="27">
        <f t="shared" si="7"/>
        <v>-36037.2</v>
      </c>
      <c r="K31" s="27">
        <f t="shared" si="7"/>
        <v>4266.419999999998</v>
      </c>
      <c r="L31" s="27">
        <f t="shared" si="7"/>
        <v>-17872.589999999997</v>
      </c>
      <c r="M31" s="27">
        <f t="shared" si="7"/>
        <v>-16985.42</v>
      </c>
      <c r="N31" s="27">
        <f t="shared" si="7"/>
        <v>-18222.08</v>
      </c>
      <c r="O31" s="27">
        <f t="shared" si="7"/>
        <v>-277231.94</v>
      </c>
    </row>
    <row r="32" spans="1:15" ht="18.75" customHeight="1">
      <c r="A32" s="25" t="s">
        <v>39</v>
      </c>
      <c r="B32" s="28">
        <f>+B33</f>
        <v>-53671.2</v>
      </c>
      <c r="C32" s="28">
        <f>+C33</f>
        <v>-58216.4</v>
      </c>
      <c r="D32" s="28">
        <f aca="true" t="shared" si="8" ref="D32:O32">+D33</f>
        <v>-44272.8</v>
      </c>
      <c r="E32" s="28">
        <f t="shared" si="8"/>
        <v>-10564.4</v>
      </c>
      <c r="F32" s="28">
        <f t="shared" si="8"/>
        <v>-34742.4</v>
      </c>
      <c r="G32" s="28">
        <f t="shared" si="8"/>
        <v>-48615.6</v>
      </c>
      <c r="H32" s="28">
        <f t="shared" si="8"/>
        <v>-9042</v>
      </c>
      <c r="I32" s="28">
        <f t="shared" si="8"/>
        <v>-41971.6</v>
      </c>
      <c r="J32" s="28">
        <f t="shared" si="8"/>
        <v>-44259.6</v>
      </c>
      <c r="K32" s="28">
        <f t="shared" si="8"/>
        <v>-36102</v>
      </c>
      <c r="L32" s="28">
        <f t="shared" si="8"/>
        <v>-29730.8</v>
      </c>
      <c r="M32" s="28">
        <f t="shared" si="8"/>
        <v>-24292.4</v>
      </c>
      <c r="N32" s="28">
        <f t="shared" si="8"/>
        <v>-18682.4</v>
      </c>
      <c r="O32" s="28">
        <f t="shared" si="8"/>
        <v>-454163.60000000003</v>
      </c>
    </row>
    <row r="33" spans="1:25" ht="18.75" customHeight="1">
      <c r="A33" s="26" t="s">
        <v>40</v>
      </c>
      <c r="B33" s="16">
        <f>ROUND((-B9)*$G$3,2)</f>
        <v>-53671.2</v>
      </c>
      <c r="C33" s="16">
        <f aca="true" t="shared" si="9" ref="C33:N33">ROUND((-C9)*$G$3,2)</f>
        <v>-58216.4</v>
      </c>
      <c r="D33" s="16">
        <f t="shared" si="9"/>
        <v>-44272.8</v>
      </c>
      <c r="E33" s="16">
        <f t="shared" si="9"/>
        <v>-10564.4</v>
      </c>
      <c r="F33" s="16">
        <f t="shared" si="9"/>
        <v>-34742.4</v>
      </c>
      <c r="G33" s="16">
        <f t="shared" si="9"/>
        <v>-48615.6</v>
      </c>
      <c r="H33" s="16">
        <f t="shared" si="9"/>
        <v>-9042</v>
      </c>
      <c r="I33" s="16">
        <f t="shared" si="9"/>
        <v>-41971.6</v>
      </c>
      <c r="J33" s="16">
        <f t="shared" si="9"/>
        <v>-44259.6</v>
      </c>
      <c r="K33" s="16">
        <f t="shared" si="9"/>
        <v>-36102</v>
      </c>
      <c r="L33" s="16">
        <f t="shared" si="9"/>
        <v>-29730.8</v>
      </c>
      <c r="M33" s="16">
        <f t="shared" si="9"/>
        <v>-24292.4</v>
      </c>
      <c r="N33" s="16">
        <f t="shared" si="9"/>
        <v>-18682.4</v>
      </c>
      <c r="O33" s="29">
        <f aca="true" t="shared" si="10" ref="O33:O55">SUM(B33:N33)</f>
        <v>-454163.60000000003</v>
      </c>
      <c r="P33"/>
      <c r="Q33"/>
      <c r="R33"/>
      <c r="S33"/>
      <c r="T33"/>
      <c r="U33"/>
      <c r="V33"/>
      <c r="W33"/>
      <c r="X33"/>
      <c r="Y33"/>
    </row>
    <row r="34" spans="1:15" ht="18.75" customHeight="1">
      <c r="A34" s="25" t="s">
        <v>41</v>
      </c>
      <c r="B34" s="28">
        <f>SUM(B35:B45)</f>
        <v>-6257.25</v>
      </c>
      <c r="C34" s="28">
        <f aca="true" t="shared" si="11" ref="C34:O34">SUM(C35:C45)</f>
        <v>-4745.33</v>
      </c>
      <c r="D34" s="28">
        <f t="shared" si="11"/>
        <v>-4116.61</v>
      </c>
      <c r="E34" s="28">
        <f t="shared" si="11"/>
        <v>-1272.41</v>
      </c>
      <c r="F34" s="28">
        <f t="shared" si="11"/>
        <v>-4326.18</v>
      </c>
      <c r="G34" s="28">
        <f t="shared" si="11"/>
        <v>-6137.49</v>
      </c>
      <c r="H34" s="28">
        <f t="shared" si="11"/>
        <v>-1047.86</v>
      </c>
      <c r="I34" s="28">
        <f t="shared" si="11"/>
        <v>-4416</v>
      </c>
      <c r="J34" s="28">
        <f t="shared" si="11"/>
        <v>-4071.7</v>
      </c>
      <c r="K34" s="28">
        <f t="shared" si="11"/>
        <v>-5239.32</v>
      </c>
      <c r="L34" s="28">
        <f t="shared" si="11"/>
        <v>-4939.93</v>
      </c>
      <c r="M34" s="28">
        <f t="shared" si="11"/>
        <v>-2799.3</v>
      </c>
      <c r="N34" s="28">
        <f t="shared" si="11"/>
        <v>-1437.09</v>
      </c>
      <c r="O34" s="28">
        <f t="shared" si="11"/>
        <v>-50806.469999999994</v>
      </c>
    </row>
    <row r="35" spans="1:25" ht="18.75" customHeight="1">
      <c r="A35" s="26" t="s">
        <v>42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f t="shared" si="10"/>
        <v>0</v>
      </c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26" t="s">
        <v>43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f t="shared" si="10"/>
        <v>0</v>
      </c>
      <c r="P36"/>
      <c r="Q36"/>
      <c r="R36"/>
      <c r="S36"/>
      <c r="T36"/>
      <c r="U36"/>
      <c r="V36"/>
      <c r="W36"/>
      <c r="X36"/>
      <c r="Y36"/>
    </row>
    <row r="37" spans="1:25" ht="18.75" customHeight="1">
      <c r="A37" s="26" t="s">
        <v>44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f t="shared" si="10"/>
        <v>0</v>
      </c>
      <c r="P37"/>
      <c r="Q37"/>
      <c r="R37"/>
      <c r="S37"/>
      <c r="T37"/>
      <c r="U37"/>
      <c r="V37"/>
      <c r="W37"/>
      <c r="X37"/>
      <c r="Y37"/>
    </row>
    <row r="38" spans="1:25" ht="18.75" customHeight="1">
      <c r="A38" s="26" t="s">
        <v>45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</row>
    <row r="39" spans="1:25" ht="18.75" customHeight="1">
      <c r="A39" s="26" t="s">
        <v>46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f t="shared" si="10"/>
        <v>0</v>
      </c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12" t="s">
        <v>81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f t="shared" si="10"/>
        <v>0</v>
      </c>
      <c r="P40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8.75" customHeight="1">
      <c r="A41" s="12" t="s">
        <v>82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f t="shared" si="10"/>
        <v>0</v>
      </c>
      <c r="P41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8.75" customHeight="1">
      <c r="A42" s="12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f t="shared" si="10"/>
        <v>0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8.75" customHeight="1">
      <c r="A43" s="12" t="s">
        <v>48</v>
      </c>
      <c r="B43" s="30">
        <v>-6257.25</v>
      </c>
      <c r="C43" s="30">
        <v>-4745.33</v>
      </c>
      <c r="D43" s="30">
        <v>-4116.61</v>
      </c>
      <c r="E43" s="30">
        <v>-1272.41</v>
      </c>
      <c r="F43" s="30">
        <v>-4326.18</v>
      </c>
      <c r="G43" s="30">
        <v>-6137.49</v>
      </c>
      <c r="H43" s="30">
        <v>-1047.86</v>
      </c>
      <c r="I43" s="30">
        <v>-4416</v>
      </c>
      <c r="J43" s="30">
        <v>-4071.7</v>
      </c>
      <c r="K43" s="30">
        <v>-5239.32</v>
      </c>
      <c r="L43" s="30">
        <v>-4939.93</v>
      </c>
      <c r="M43" s="30">
        <v>-2799.3</v>
      </c>
      <c r="N43" s="30">
        <v>-1437.09</v>
      </c>
      <c r="O43" s="30">
        <f>SUM(B43:N43)</f>
        <v>-50806.469999999994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8.75" customHeight="1">
      <c r="A44" s="12" t="s">
        <v>73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8.75" customHeight="1">
      <c r="A45" s="12" t="s">
        <v>74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8.75" customHeight="1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8.75" customHeight="1">
      <c r="A47" s="25" t="s">
        <v>49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>
        <f t="shared" si="10"/>
        <v>0</v>
      </c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25" t="s">
        <v>84</v>
      </c>
      <c r="B48" s="32">
        <v>30723.8</v>
      </c>
      <c r="C48" s="32">
        <v>7205.41</v>
      </c>
      <c r="D48" s="32">
        <v>4378.4</v>
      </c>
      <c r="E48" s="32">
        <v>7274.92</v>
      </c>
      <c r="F48" s="32">
        <v>21429.91</v>
      </c>
      <c r="G48" s="32">
        <v>36373.51</v>
      </c>
      <c r="H48" s="32">
        <v>8345.78</v>
      </c>
      <c r="I48" s="32">
        <v>25302.73</v>
      </c>
      <c r="J48" s="32">
        <v>12294.1</v>
      </c>
      <c r="K48" s="32">
        <v>45607.74</v>
      </c>
      <c r="L48" s="32">
        <v>16798.14</v>
      </c>
      <c r="M48" s="32">
        <v>10106.28</v>
      </c>
      <c r="N48" s="32">
        <v>1897.41</v>
      </c>
      <c r="O48" s="30">
        <f>SUM(B48:N48)</f>
        <v>227738.13</v>
      </c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25" t="s">
        <v>75</v>
      </c>
      <c r="B49" s="32">
        <f>B50+B51</f>
        <v>0</v>
      </c>
      <c r="C49" s="32">
        <f aca="true" t="shared" si="12" ref="C49:O49">C50+C51</f>
        <v>0</v>
      </c>
      <c r="D49" s="32">
        <f t="shared" si="12"/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2"/>
        <v>0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8.75" customHeight="1">
      <c r="A50" s="26" t="s">
        <v>78</v>
      </c>
      <c r="B50" s="32">
        <v>-106127.88</v>
      </c>
      <c r="C50" s="32">
        <v>-99849.5</v>
      </c>
      <c r="D50" s="32">
        <v>-72452.78</v>
      </c>
      <c r="E50" s="32">
        <v>-32038.48</v>
      </c>
      <c r="F50" s="32">
        <v>-92370.56</v>
      </c>
      <c r="G50" s="32">
        <v>-141040.45</v>
      </c>
      <c r="H50" s="32">
        <v>-26577.75</v>
      </c>
      <c r="I50" s="32">
        <v>-96452.4</v>
      </c>
      <c r="J50" s="32">
        <v>-79955.97</v>
      </c>
      <c r="K50" s="32">
        <v>-84124.74</v>
      </c>
      <c r="L50" s="32">
        <v>-80882.22</v>
      </c>
      <c r="M50" s="32">
        <v>-33889.57</v>
      </c>
      <c r="N50" s="32">
        <v>-14120.02</v>
      </c>
      <c r="O50" s="30">
        <f t="shared" si="10"/>
        <v>-959882.32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8.75" customHeight="1">
      <c r="A51" s="26" t="s">
        <v>79</v>
      </c>
      <c r="B51" s="32">
        <v>106127.88</v>
      </c>
      <c r="C51" s="32">
        <v>99849.5</v>
      </c>
      <c r="D51" s="32">
        <v>72452.78</v>
      </c>
      <c r="E51" s="32">
        <v>32038.48</v>
      </c>
      <c r="F51" s="32">
        <v>92370.56</v>
      </c>
      <c r="G51" s="32">
        <v>141040.45</v>
      </c>
      <c r="H51" s="32">
        <v>26577.75</v>
      </c>
      <c r="I51" s="32">
        <v>96452.4</v>
      </c>
      <c r="J51" s="32">
        <v>79955.97</v>
      </c>
      <c r="K51" s="32">
        <v>84124.74</v>
      </c>
      <c r="L51" s="32">
        <v>80882.22</v>
      </c>
      <c r="M51" s="32">
        <v>33889.57</v>
      </c>
      <c r="N51" s="32">
        <v>14120.02</v>
      </c>
      <c r="O51" s="30">
        <f t="shared" si="10"/>
        <v>959882.32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8.75" customHeight="1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55"/>
      <c r="Q52" s="55"/>
      <c r="R52" s="55"/>
      <c r="S52" s="55"/>
      <c r="T52" s="57"/>
      <c r="U52" s="58"/>
      <c r="V52" s="55"/>
      <c r="W52" s="55"/>
      <c r="X52" s="55"/>
      <c r="Y52" s="55"/>
    </row>
    <row r="53" spans="1:25" ht="18.75" customHeight="1">
      <c r="A53" s="14" t="s">
        <v>50</v>
      </c>
      <c r="B53" s="33">
        <f>+B20+B31</f>
        <v>1479139.91</v>
      </c>
      <c r="C53" s="33">
        <f aca="true" t="shared" si="13" ref="C53:N53">+C20+C31</f>
        <v>1065821.28</v>
      </c>
      <c r="D53" s="33">
        <f t="shared" si="13"/>
        <v>940521.2999999999</v>
      </c>
      <c r="E53" s="33">
        <f t="shared" si="13"/>
        <v>299016.16</v>
      </c>
      <c r="F53" s="33">
        <f t="shared" si="13"/>
        <v>1010226.4499999998</v>
      </c>
      <c r="G53" s="33">
        <f t="shared" si="13"/>
        <v>1443412.46</v>
      </c>
      <c r="H53" s="33">
        <f t="shared" si="13"/>
        <v>247892.03000000003</v>
      </c>
      <c r="I53" s="33">
        <f t="shared" si="13"/>
        <v>1042355.2600000001</v>
      </c>
      <c r="J53" s="33">
        <f t="shared" si="13"/>
        <v>933746.1299999999</v>
      </c>
      <c r="K53" s="33">
        <f t="shared" si="13"/>
        <v>1257754.44</v>
      </c>
      <c r="L53" s="33">
        <f t="shared" si="13"/>
        <v>1167992.2699999998</v>
      </c>
      <c r="M53" s="33">
        <f t="shared" si="13"/>
        <v>659817.05</v>
      </c>
      <c r="N53" s="33">
        <f t="shared" si="13"/>
        <v>326164.3</v>
      </c>
      <c r="O53" s="33">
        <f>SUM(B53:N53)</f>
        <v>11873859.040000001</v>
      </c>
      <c r="P53"/>
      <c r="Q53" s="40"/>
      <c r="R53"/>
      <c r="S53"/>
      <c r="T53" s="40"/>
      <c r="U53"/>
      <c r="V53"/>
      <c r="W53"/>
      <c r="X53"/>
      <c r="Y53"/>
    </row>
    <row r="54" spans="1:20" ht="18.75" customHeight="1">
      <c r="A54" s="34" t="s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16">
        <f t="shared" si="10"/>
        <v>0</v>
      </c>
      <c r="P54"/>
      <c r="Q54"/>
      <c r="R54"/>
      <c r="T54" s="39"/>
    </row>
    <row r="55" spans="1:18" ht="18.75" customHeight="1">
      <c r="A55" s="34" t="s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16">
        <f t="shared" si="10"/>
        <v>0</v>
      </c>
      <c r="P55"/>
      <c r="Q55"/>
      <c r="R55"/>
    </row>
    <row r="56" spans="1:18" ht="15.75">
      <c r="A56" s="35"/>
      <c r="B56" s="36"/>
      <c r="C56" s="36"/>
      <c r="D56" s="37"/>
      <c r="E56" s="37"/>
      <c r="F56" s="37"/>
      <c r="G56" s="37"/>
      <c r="H56" s="37"/>
      <c r="I56" s="36"/>
      <c r="J56" s="37"/>
      <c r="K56" s="37"/>
      <c r="L56" s="37"/>
      <c r="M56" s="37"/>
      <c r="N56" s="37"/>
      <c r="O56" s="38"/>
      <c r="P56" s="39"/>
      <c r="Q56" s="40"/>
      <c r="R56"/>
    </row>
    <row r="57" spans="1:18" ht="12.75" customHeight="1">
      <c r="A57" s="59"/>
      <c r="B57" s="60"/>
      <c r="C57" s="60"/>
      <c r="D57" s="61"/>
      <c r="E57" s="61"/>
      <c r="F57" s="61"/>
      <c r="G57" s="61"/>
      <c r="H57" s="61"/>
      <c r="I57" s="60"/>
      <c r="J57" s="61"/>
      <c r="K57" s="61"/>
      <c r="L57" s="61"/>
      <c r="M57" s="61"/>
      <c r="N57" s="61"/>
      <c r="O57" s="62"/>
      <c r="P57" s="55"/>
      <c r="Q57" s="57"/>
      <c r="R57" s="55"/>
    </row>
    <row r="58" spans="1:16" ht="1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55"/>
    </row>
    <row r="59" spans="1:15" ht="18.75" customHeight="1">
      <c r="A59" s="14" t="s">
        <v>53</v>
      </c>
      <c r="B59" s="41">
        <f aca="true" t="shared" si="14" ref="B59:O59">SUM(B60:B70)</f>
        <v>1479139.92</v>
      </c>
      <c r="C59" s="41">
        <f t="shared" si="14"/>
        <v>1065821.28</v>
      </c>
      <c r="D59" s="41">
        <f t="shared" si="14"/>
        <v>940521.29</v>
      </c>
      <c r="E59" s="41">
        <f t="shared" si="14"/>
        <v>299016.16</v>
      </c>
      <c r="F59" s="41">
        <f t="shared" si="14"/>
        <v>1010226.44</v>
      </c>
      <c r="G59" s="41">
        <f t="shared" si="14"/>
        <v>1443412.46</v>
      </c>
      <c r="H59" s="41">
        <f t="shared" si="14"/>
        <v>247892.03</v>
      </c>
      <c r="I59" s="41">
        <f t="shared" si="14"/>
        <v>1042355.27</v>
      </c>
      <c r="J59" s="41">
        <f t="shared" si="14"/>
        <v>933746.13</v>
      </c>
      <c r="K59" s="41">
        <f t="shared" si="14"/>
        <v>1257754.44</v>
      </c>
      <c r="L59" s="41">
        <f t="shared" si="14"/>
        <v>1167992.27</v>
      </c>
      <c r="M59" s="41">
        <f t="shared" si="14"/>
        <v>659817.05</v>
      </c>
      <c r="N59" s="41">
        <f t="shared" si="14"/>
        <v>326164.30999999994</v>
      </c>
      <c r="O59" s="33">
        <f t="shared" si="14"/>
        <v>11873859.050000003</v>
      </c>
    </row>
    <row r="60" spans="1:17" ht="18.75" customHeight="1">
      <c r="A60" s="25" t="s">
        <v>54</v>
      </c>
      <c r="B60" s="41">
        <v>1222227.94</v>
      </c>
      <c r="C60" s="41">
        <v>776105.27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33">
        <f>SUM(B60:N60)</f>
        <v>1998333.21</v>
      </c>
      <c r="P60"/>
      <c r="Q60" s="40"/>
    </row>
    <row r="61" spans="1:16" ht="18.75" customHeight="1">
      <c r="A61" s="25" t="s">
        <v>55</v>
      </c>
      <c r="B61" s="41">
        <v>256911.98</v>
      </c>
      <c r="C61" s="41">
        <v>289716.01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3">
        <f aca="true" t="shared" si="15" ref="O61:O70">SUM(B61:N61)</f>
        <v>546627.99</v>
      </c>
      <c r="P61"/>
    </row>
    <row r="62" spans="1:16" ht="18.75" customHeight="1">
      <c r="A62" s="25" t="s">
        <v>56</v>
      </c>
      <c r="B62" s="42">
        <v>0</v>
      </c>
      <c r="C62" s="42">
        <v>0</v>
      </c>
      <c r="D62" s="28">
        <v>940521.29</v>
      </c>
      <c r="E62" s="42">
        <v>0</v>
      </c>
      <c r="F62" s="42">
        <v>0</v>
      </c>
      <c r="G62" s="42">
        <v>0</v>
      </c>
      <c r="H62" s="41">
        <v>247892.03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28">
        <f t="shared" si="15"/>
        <v>1188413.32</v>
      </c>
      <c r="P62" s="51"/>
    </row>
    <row r="63" spans="1:17" ht="18.75" customHeight="1">
      <c r="A63" s="25" t="s">
        <v>57</v>
      </c>
      <c r="B63" s="42">
        <v>0</v>
      </c>
      <c r="C63" s="42">
        <v>0</v>
      </c>
      <c r="D63" s="42">
        <v>0</v>
      </c>
      <c r="E63" s="28">
        <v>299016.16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3">
        <f t="shared" si="15"/>
        <v>299016.16</v>
      </c>
      <c r="Q63"/>
    </row>
    <row r="64" spans="1:18" ht="18.75" customHeight="1">
      <c r="A64" s="25" t="s">
        <v>58</v>
      </c>
      <c r="B64" s="42">
        <v>0</v>
      </c>
      <c r="C64" s="42">
        <v>0</v>
      </c>
      <c r="D64" s="42">
        <v>0</v>
      </c>
      <c r="E64" s="42">
        <v>0</v>
      </c>
      <c r="F64" s="28">
        <v>1010226.44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28">
        <f t="shared" si="15"/>
        <v>1010226.44</v>
      </c>
      <c r="R64"/>
    </row>
    <row r="65" spans="1:19" ht="18.75" customHeight="1">
      <c r="A65" s="25" t="s">
        <v>59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1">
        <v>1443412.46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33">
        <f t="shared" si="15"/>
        <v>1443412.46</v>
      </c>
      <c r="S65"/>
    </row>
    <row r="66" spans="1:20" ht="18.75" customHeight="1">
      <c r="A66" s="25" t="s">
        <v>60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1">
        <v>1042355.27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33">
        <f t="shared" si="15"/>
        <v>1042355.27</v>
      </c>
      <c r="T66"/>
    </row>
    <row r="67" spans="1:21" ht="18.75" customHeight="1">
      <c r="A67" s="25" t="s">
        <v>61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28">
        <v>933746.13</v>
      </c>
      <c r="K67" s="42">
        <v>0</v>
      </c>
      <c r="L67" s="42">
        <v>0</v>
      </c>
      <c r="M67" s="42">
        <v>0</v>
      </c>
      <c r="N67" s="42">
        <v>0</v>
      </c>
      <c r="O67" s="33">
        <f t="shared" si="15"/>
        <v>933746.13</v>
      </c>
      <c r="U67"/>
    </row>
    <row r="68" spans="1:22" ht="18.75" customHeight="1">
      <c r="A68" s="25" t="s">
        <v>62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28">
        <v>1257754.44</v>
      </c>
      <c r="L68" s="28">
        <v>1167992.27</v>
      </c>
      <c r="M68" s="42">
        <v>0</v>
      </c>
      <c r="N68" s="42">
        <v>0</v>
      </c>
      <c r="O68" s="33">
        <f t="shared" si="15"/>
        <v>2425746.71</v>
      </c>
      <c r="P68"/>
      <c r="V68"/>
    </row>
    <row r="69" spans="1:24" ht="18.75" customHeight="1">
      <c r="A69" s="25" t="s">
        <v>63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28">
        <v>659817.05</v>
      </c>
      <c r="N69" s="42">
        <v>0</v>
      </c>
      <c r="O69" s="33">
        <f t="shared" si="15"/>
        <v>659817.05</v>
      </c>
      <c r="Q69"/>
      <c r="X69"/>
    </row>
    <row r="70" spans="1:25" ht="18.75" customHeight="1">
      <c r="A70" s="35" t="s">
        <v>64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4">
        <v>326164.30999999994</v>
      </c>
      <c r="O70" s="45">
        <f t="shared" si="15"/>
        <v>326164.30999999994</v>
      </c>
      <c r="P70"/>
      <c r="R70"/>
      <c r="Y70"/>
    </row>
    <row r="71" spans="1:12" ht="21" customHeight="1">
      <c r="A71" s="46" t="s">
        <v>80</v>
      </c>
      <c r="B71" s="47"/>
      <c r="C71" s="47"/>
      <c r="D71"/>
      <c r="E71"/>
      <c r="F71"/>
      <c r="G71"/>
      <c r="H71" s="48"/>
      <c r="I71" s="48"/>
      <c r="J71"/>
      <c r="K71"/>
      <c r="L71"/>
    </row>
    <row r="72" spans="1:14" ht="15.75">
      <c r="A72" s="69" t="s">
        <v>85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ht="14.25">
      <c r="N73" s="52"/>
    </row>
    <row r="74" ht="13.5">
      <c r="N74" s="52"/>
    </row>
    <row r="75" ht="13.5">
      <c r="N75" s="52"/>
    </row>
    <row r="76" ht="13.5">
      <c r="N76" s="52"/>
    </row>
    <row r="77" spans="3:14" ht="13.5">
      <c r="C77" s="51"/>
      <c r="D77" s="51"/>
      <c r="E77" s="51"/>
      <c r="N77" s="52"/>
    </row>
    <row r="78" spans="3:14" ht="13.5">
      <c r="C78" s="51"/>
      <c r="E78" s="51"/>
      <c r="N78" s="52"/>
    </row>
    <row r="79" ht="13.5">
      <c r="N79" s="52"/>
    </row>
    <row r="80" ht="13.5">
      <c r="N80" s="52"/>
    </row>
    <row r="81" ht="13.5">
      <c r="N81" s="52"/>
    </row>
    <row r="82" ht="13.5">
      <c r="N82" s="52"/>
    </row>
    <row r="83" ht="13.5">
      <c r="N83" s="52"/>
    </row>
    <row r="84" ht="13.5">
      <c r="N84" s="52"/>
    </row>
    <row r="85" ht="13.5">
      <c r="N85" s="52"/>
    </row>
    <row r="86" ht="13.5">
      <c r="N86" s="52"/>
    </row>
    <row r="87" ht="13.5">
      <c r="N87" s="52"/>
    </row>
    <row r="88" ht="13.5">
      <c r="N88" s="52"/>
    </row>
    <row r="89" ht="13.5">
      <c r="N89" s="52"/>
    </row>
    <row r="90" ht="13.5">
      <c r="N90" s="52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2023-01-16T19:48:41Z</dcterms:modified>
  <cp:category/>
  <cp:version/>
  <cp:contentType/>
  <cp:contentStatus/>
</cp:coreProperties>
</file>