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<sst xmlns="http://schemas.openxmlformats.org/spreadsheetml/2006/main" count="88" uniqueCount="85">
  <si>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</si>
  <si>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</si>
  <si>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</si>
  <si>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</si>
  <si>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</si>
  <si>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</si>
  <si>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</si>
  <si>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</si>
  <si>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</si>
  <si>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</si>
  <si>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</si>
  <si>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</si>
  <si>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</si>
  <si>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</si>
  <si>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</si>
  <si>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</si>
  <si>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</si>
  <si>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</si>
  <si>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</si>
  <si>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</si>
  <si>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</si>
  <si>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</si>
  <si>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</si>
  <si>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</si>
  <si>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</si>
  <si>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</si>
  <si>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</si>
  <si>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</si>
  <si>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</si>
  <si>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</si>
  <si>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</si>
  <si>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</si>
  <si>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</si>
  <si>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</si>
  <si>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</si>
  <si>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</si>
  <si>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</si>
  <si>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</si>
  <si>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</si>
  <si>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</si>
  <si>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</si>
  <si>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</si>
  <si>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</si>
  <si>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</si>
  <si>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</si>
  <si>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</si>
  <si>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</si>
  <si>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</si>
  <si>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</si>
  <si>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</si>
  <si>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</si>
  <si>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</si>
  <si>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</si>
  <si>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</si>
  <si>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</si>
  <si>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</si>
  <si>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</si>
  <si>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</si>
  <si>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</si>
  <si>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</si>
  <si>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</si>
  <si>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</si>
  <si>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</si>
  <si>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</si>
  <si>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</si>
  <si>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</si>
  <si>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</si>
  <si>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</si>
  <si>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</si>
  <si>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</si>
  <si>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</si>
  <si>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</si>
  <si>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</si>
  <si>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</si>
  <si>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</si>
  <si>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</si>
  <si>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</si>
  <si>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</si>
  <si>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</si>
  <si>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</si>
  <si>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</si>
  <si>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</si>
  <si>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</si>
  <si>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</si>
  <si>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05/11/22 - VENCIMENTO 11/11/22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</si>
</sst>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4" fontId="22" fillId="0" borderId="4" xfId="46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72</xdr:row>
      <xdr:rowOff>0</xdr:rowOff>
    </xdr:from>
    <xdr:to>
      <xdr:col>2</xdr:col>
      <xdr:colOff>866775</xdr:colOff>
      <xdr:row>73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3640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O7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384" width="9.00390625" style="1" customWidth="1"/>
  </cols>
  <sheetData>
    <row r="1" spans="1:15" ht="30.75" customHeight="1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1">
      <c r="A2" s="57" t="s">
        <v>84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58" t="s">
        <v>1</v>
      </c>
      <c r="B4" s="58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 t="s">
        <v>3</v>
      </c>
    </row>
    <row r="5" spans="1:15" ht="42" customHeight="1">
      <c r="A5" s="58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58"/>
    </row>
    <row r="6" spans="1:15" ht="20.25" customHeight="1">
      <c r="A6" s="58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58"/>
    </row>
    <row r="7" spans="1:15" ht="18.75" customHeight="1">
      <c r="A7" s="8" t="s">
        <v>27</v>
      </c>
      <c r="B7" s="9">
        <f aca="true" t="shared" si="0" ref="B7:O7">B8+B11</f>
        <v>275476</v>
      </c>
      <c r="C7" s="9">
        <f t="shared" si="0"/>
        <v>188038</v>
      </c>
      <c r="D7" s="9">
        <f t="shared" si="0"/>
        <v>200596</v>
      </c>
      <c r="E7" s="9">
        <f t="shared" si="0"/>
        <v>49008</v>
      </c>
      <c r="F7" s="9">
        <f t="shared" si="0"/>
        <v>154298</v>
      </c>
      <c r="G7" s="9">
        <f t="shared" si="0"/>
        <v>237250</v>
      </c>
      <c r="H7" s="9">
        <f t="shared" si="0"/>
        <v>29694</v>
      </c>
      <c r="I7" s="9">
        <f t="shared" si="0"/>
        <v>170668</v>
      </c>
      <c r="J7" s="9">
        <f t="shared" si="0"/>
        <v>158725</v>
      </c>
      <c r="K7" s="9">
        <f t="shared" si="0"/>
        <v>242479</v>
      </c>
      <c r="L7" s="9">
        <f t="shared" si="0"/>
        <v>188181</v>
      </c>
      <c r="M7" s="9">
        <f t="shared" si="0"/>
        <v>81660</v>
      </c>
      <c r="N7" s="9">
        <f t="shared" si="0"/>
        <v>52267</v>
      </c>
      <c r="O7" s="9">
        <f t="shared" si="0"/>
        <v>2028340</v>
      </c>
    </row>
    <row r="8" spans="1:15" ht="18.75" customHeight="1">
      <c r="A8" s="10" t="s">
        <v>28</v>
      </c>
      <c r="B8" s="11">
        <f aca="true" t="shared" si="1" ref="B8:O8">B9+B10</f>
        <v>11570</v>
      </c>
      <c r="C8" s="11">
        <f t="shared" si="1"/>
        <v>11821</v>
      </c>
      <c r="D8" s="11">
        <f t="shared" si="1"/>
        <v>9512</v>
      </c>
      <c r="E8" s="11">
        <f t="shared" si="1"/>
        <v>2052</v>
      </c>
      <c r="F8" s="11">
        <f t="shared" si="1"/>
        <v>6965</v>
      </c>
      <c r="G8" s="11">
        <f t="shared" si="1"/>
        <v>9375</v>
      </c>
      <c r="H8" s="11">
        <f t="shared" si="1"/>
        <v>1706</v>
      </c>
      <c r="I8" s="11">
        <f t="shared" si="1"/>
        <v>11641</v>
      </c>
      <c r="J8" s="11">
        <f t="shared" si="1"/>
        <v>8565</v>
      </c>
      <c r="K8" s="11">
        <f t="shared" si="1"/>
        <v>7406</v>
      </c>
      <c r="L8" s="11">
        <f t="shared" si="1"/>
        <v>6003</v>
      </c>
      <c r="M8" s="11">
        <f t="shared" si="1"/>
        <v>3838</v>
      </c>
      <c r="N8" s="11">
        <f t="shared" si="1"/>
        <v>3065</v>
      </c>
      <c r="O8" s="11">
        <f t="shared" si="1"/>
        <v>93519</v>
      </c>
    </row>
    <row r="9" spans="1:15" ht="18.75" customHeight="1">
      <c r="A9" s="12" t="s">
        <v>29</v>
      </c>
      <c r="B9" s="11">
        <v>11570</v>
      </c>
      <c r="C9" s="11">
        <v>11821</v>
      </c>
      <c r="D9" s="11">
        <v>9512</v>
      </c>
      <c r="E9" s="11">
        <v>2052</v>
      </c>
      <c r="F9" s="11">
        <v>6965</v>
      </c>
      <c r="G9" s="11">
        <v>9375</v>
      </c>
      <c r="H9" s="11">
        <v>1706</v>
      </c>
      <c r="I9" s="11">
        <v>11639</v>
      </c>
      <c r="J9" s="11">
        <v>8565</v>
      </c>
      <c r="K9" s="11">
        <v>7391</v>
      </c>
      <c r="L9" s="11">
        <v>6003</v>
      </c>
      <c r="M9" s="11">
        <v>3834</v>
      </c>
      <c r="N9" s="11">
        <v>3060</v>
      </c>
      <c r="O9" s="11">
        <f>SUM(B9:N9)</f>
        <v>93493</v>
      </c>
    </row>
    <row r="10" spans="1:15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15</v>
      </c>
      <c r="L10" s="13">
        <v>0</v>
      </c>
      <c r="M10" s="13">
        <v>4</v>
      </c>
      <c r="N10" s="13">
        <v>5</v>
      </c>
      <c r="O10" s="11">
        <f>SUM(B10:N10)</f>
        <v>26</v>
      </c>
    </row>
    <row r="11" spans="1:15" ht="18.75" customHeight="1">
      <c r="A11" s="10" t="s">
        <v>73</v>
      </c>
      <c r="B11" s="13">
        <v>263906</v>
      </c>
      <c r="C11" s="13">
        <v>176217</v>
      </c>
      <c r="D11" s="13">
        <v>191084</v>
      </c>
      <c r="E11" s="13">
        <v>46956</v>
      </c>
      <c r="F11" s="13">
        <v>147333</v>
      </c>
      <c r="G11" s="13">
        <v>227875</v>
      </c>
      <c r="H11" s="13">
        <v>27988</v>
      </c>
      <c r="I11" s="13">
        <v>159027</v>
      </c>
      <c r="J11" s="13">
        <v>150160</v>
      </c>
      <c r="K11" s="13">
        <v>235073</v>
      </c>
      <c r="L11" s="13">
        <v>182178</v>
      </c>
      <c r="M11" s="13">
        <v>77822</v>
      </c>
      <c r="N11" s="13">
        <v>49202</v>
      </c>
      <c r="O11" s="11">
        <f>SUM(B11:N11)</f>
        <v>1934821</v>
      </c>
    </row>
    <row r="12" spans="1:15" ht="18.75" customHeight="1">
      <c r="A12" s="12" t="s">
        <v>77</v>
      </c>
      <c r="B12" s="13">
        <v>19584</v>
      </c>
      <c r="C12" s="13">
        <v>16982</v>
      </c>
      <c r="D12" s="13">
        <v>15319</v>
      </c>
      <c r="E12" s="13">
        <v>5365</v>
      </c>
      <c r="F12" s="13">
        <v>14761</v>
      </c>
      <c r="G12" s="13">
        <v>24221</v>
      </c>
      <c r="H12" s="13">
        <v>3323</v>
      </c>
      <c r="I12" s="13">
        <v>16337</v>
      </c>
      <c r="J12" s="13">
        <v>13518</v>
      </c>
      <c r="K12" s="13">
        <v>16491</v>
      </c>
      <c r="L12" s="13">
        <v>12159</v>
      </c>
      <c r="M12" s="13">
        <v>4462</v>
      </c>
      <c r="N12" s="13">
        <v>2187</v>
      </c>
      <c r="O12" s="11">
        <f>SUM(B12:N12)</f>
        <v>164709</v>
      </c>
    </row>
    <row r="13" spans="1:15" ht="15" customHeight="1">
      <c r="A13" s="12" t="s">
        <v>78</v>
      </c>
      <c r="B13" s="15">
        <f aca="true" t="shared" si="2" ref="B13:N13">B11-B12</f>
        <v>244322</v>
      </c>
      <c r="C13" s="15">
        <f t="shared" si="2"/>
        <v>159235</v>
      </c>
      <c r="D13" s="15">
        <f t="shared" si="2"/>
        <v>175765</v>
      </c>
      <c r="E13" s="15">
        <f t="shared" si="2"/>
        <v>41591</v>
      </c>
      <c r="F13" s="15">
        <f t="shared" si="2"/>
        <v>132572</v>
      </c>
      <c r="G13" s="15">
        <f t="shared" si="2"/>
        <v>203654</v>
      </c>
      <c r="H13" s="15">
        <f t="shared" si="2"/>
        <v>24665</v>
      </c>
      <c r="I13" s="15">
        <f t="shared" si="2"/>
        <v>142690</v>
      </c>
      <c r="J13" s="15">
        <f t="shared" si="2"/>
        <v>136642</v>
      </c>
      <c r="K13" s="15">
        <f t="shared" si="2"/>
        <v>218582</v>
      </c>
      <c r="L13" s="15">
        <f t="shared" si="2"/>
        <v>170019</v>
      </c>
      <c r="M13" s="15">
        <f t="shared" si="2"/>
        <v>73360</v>
      </c>
      <c r="N13" s="15">
        <f t="shared" si="2"/>
        <v>47015</v>
      </c>
      <c r="O13" s="11">
        <f>SUM(B13:N13)</f>
        <v>1770112</v>
      </c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15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</row>
    <row r="16" spans="1:15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</row>
    <row r="17" spans="1:15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</row>
    <row r="18" spans="1:15" ht="18.75" customHeight="1">
      <c r="A18" s="14" t="s">
        <v>32</v>
      </c>
      <c r="B18" s="19">
        <v>1.186327284220632</v>
      </c>
      <c r="C18" s="19">
        <v>1.244226495183148</v>
      </c>
      <c r="D18" s="19">
        <v>1.277699112475135</v>
      </c>
      <c r="E18" s="19">
        <v>0.875341967140106</v>
      </c>
      <c r="F18" s="19">
        <v>1.286989455879243</v>
      </c>
      <c r="G18" s="19">
        <v>1.414756807891258</v>
      </c>
      <c r="H18" s="19">
        <v>1.673920763462438</v>
      </c>
      <c r="I18" s="19">
        <v>1.200289250911096</v>
      </c>
      <c r="J18" s="19">
        <v>1.30653084094943</v>
      </c>
      <c r="K18" s="19">
        <v>1.160913870283621</v>
      </c>
      <c r="L18" s="19">
        <v>1.204939704856815</v>
      </c>
      <c r="M18" s="19">
        <v>1.206774561450384</v>
      </c>
      <c r="N18" s="19">
        <v>1.08041210057248</v>
      </c>
      <c r="O18" s="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15" ht="18.75" customHeight="1">
      <c r="A20" s="23" t="s">
        <v>68</v>
      </c>
      <c r="B20" s="24">
        <f aca="true" t="shared" si="3" ref="B20:N20">SUM(B21:B29)</f>
        <v>1071461.89</v>
      </c>
      <c r="C20" s="24">
        <f t="shared" si="3"/>
        <v>773394.42</v>
      </c>
      <c r="D20" s="24">
        <f t="shared" si="3"/>
        <v>734439.1599999999</v>
      </c>
      <c r="E20" s="24">
        <f t="shared" si="3"/>
        <v>215229.75</v>
      </c>
      <c r="F20" s="24">
        <f t="shared" si="3"/>
        <v>655468.09</v>
      </c>
      <c r="G20" s="24">
        <f t="shared" si="3"/>
        <v>933271.52</v>
      </c>
      <c r="H20" s="24">
        <f t="shared" si="3"/>
        <v>183389.50000000003</v>
      </c>
      <c r="I20" s="24">
        <f t="shared" si="3"/>
        <v>693886.8899999999</v>
      </c>
      <c r="J20" s="24">
        <f t="shared" si="3"/>
        <v>681128.5499999999</v>
      </c>
      <c r="K20" s="24">
        <f t="shared" si="3"/>
        <v>890874.5199999999</v>
      </c>
      <c r="L20" s="24">
        <f t="shared" si="3"/>
        <v>821121.13</v>
      </c>
      <c r="M20" s="24">
        <f t="shared" si="3"/>
        <v>422305.98</v>
      </c>
      <c r="N20" s="24">
        <f t="shared" si="3"/>
        <v>213119.25</v>
      </c>
      <c r="O20" s="24">
        <f>O21+O22+O23+O24+O25+O26+O27++O28+O29</f>
        <v>8289090.649999999</v>
      </c>
    </row>
    <row r="21" spans="1:15" ht="18.75" customHeight="1">
      <c r="A21" s="25" t="s">
        <v>33</v>
      </c>
      <c r="B21" s="27">
        <f aca="true" t="shared" si="4" ref="B21:N21">ROUND(B15*B7,2)</f>
        <v>808907.73</v>
      </c>
      <c r="C21" s="27">
        <f t="shared" si="4"/>
        <v>570413.27</v>
      </c>
      <c r="D21" s="27">
        <f t="shared" si="4"/>
        <v>533665.6</v>
      </c>
      <c r="E21" s="27">
        <f t="shared" si="4"/>
        <v>222736.46</v>
      </c>
      <c r="F21" s="27">
        <f t="shared" si="4"/>
        <v>475793.31</v>
      </c>
      <c r="G21" s="27">
        <f t="shared" si="4"/>
        <v>601950.7</v>
      </c>
      <c r="H21" s="27">
        <f t="shared" si="4"/>
        <v>101152.61</v>
      </c>
      <c r="I21" s="27">
        <f t="shared" si="4"/>
        <v>514069.08</v>
      </c>
      <c r="J21" s="27">
        <f t="shared" si="4"/>
        <v>480873.26</v>
      </c>
      <c r="K21" s="27">
        <f t="shared" si="4"/>
        <v>694387.11</v>
      </c>
      <c r="L21" s="27">
        <f t="shared" si="4"/>
        <v>613601.79</v>
      </c>
      <c r="M21" s="27">
        <f t="shared" si="4"/>
        <v>307253.92</v>
      </c>
      <c r="N21" s="27">
        <f t="shared" si="4"/>
        <v>177639.85</v>
      </c>
      <c r="O21" s="27">
        <f aca="true" t="shared" si="5" ref="O21:O29">SUM(B21:N21)</f>
        <v>6102444.69</v>
      </c>
    </row>
    <row r="22" spans="1:15" ht="18.75" customHeight="1">
      <c r="A22" s="25" t="s">
        <v>34</v>
      </c>
      <c r="B22" s="27">
        <f>IF(B18&lt;&gt;0,ROUND((B18-1)*B21,2),0)</f>
        <v>150721.58</v>
      </c>
      <c r="C22" s="27">
        <f aca="true" t="shared" si="6" ref="C22:N22">IF(C18&lt;&gt;0,ROUND((C18-1)*C21,2),0)</f>
        <v>139310.03</v>
      </c>
      <c r="D22" s="27">
        <f t="shared" si="6"/>
        <v>148198.46</v>
      </c>
      <c r="E22" s="27">
        <f t="shared" si="6"/>
        <v>-27765.89</v>
      </c>
      <c r="F22" s="27">
        <f t="shared" si="6"/>
        <v>136547.66</v>
      </c>
      <c r="G22" s="27">
        <f t="shared" si="6"/>
        <v>249663.15</v>
      </c>
      <c r="H22" s="27">
        <f t="shared" si="6"/>
        <v>68168.84</v>
      </c>
      <c r="I22" s="27">
        <f t="shared" si="6"/>
        <v>102962.51</v>
      </c>
      <c r="J22" s="27">
        <f t="shared" si="6"/>
        <v>147402.48</v>
      </c>
      <c r="K22" s="27">
        <f t="shared" si="6"/>
        <v>111736.52</v>
      </c>
      <c r="L22" s="27">
        <f t="shared" si="6"/>
        <v>125751.37</v>
      </c>
      <c r="M22" s="27">
        <f t="shared" si="6"/>
        <v>63532.29</v>
      </c>
      <c r="N22" s="27">
        <f t="shared" si="6"/>
        <v>14284.39</v>
      </c>
      <c r="O22" s="27">
        <f t="shared" si="5"/>
        <v>1430513.39</v>
      </c>
    </row>
    <row r="23" spans="1:15" ht="18.75" customHeight="1">
      <c r="A23" s="25" t="s">
        <v>35</v>
      </c>
      <c r="B23" s="27">
        <v>45814.21</v>
      </c>
      <c r="C23" s="27">
        <v>34145.65</v>
      </c>
      <c r="D23" s="27">
        <v>22116.03</v>
      </c>
      <c r="E23" s="27">
        <v>9014.55</v>
      </c>
      <c r="F23" s="27">
        <v>22789.43</v>
      </c>
      <c r="G23" s="27">
        <v>35670.74</v>
      </c>
      <c r="H23" s="27">
        <v>5490.41</v>
      </c>
      <c r="I23" s="27">
        <v>31484.22</v>
      </c>
      <c r="J23" s="27">
        <v>29239.15</v>
      </c>
      <c r="K23" s="27">
        <v>39722.64</v>
      </c>
      <c r="L23" s="27">
        <v>37040.96</v>
      </c>
      <c r="M23" s="27">
        <v>19698.43</v>
      </c>
      <c r="N23" s="27">
        <v>10357.1</v>
      </c>
      <c r="O23" s="27">
        <f t="shared" si="5"/>
        <v>342583.51999999996</v>
      </c>
    </row>
    <row r="24" spans="1:15" ht="18.75" customHeight="1">
      <c r="A24" s="25" t="s">
        <v>36</v>
      </c>
      <c r="B24" s="27">
        <v>3574.14</v>
      </c>
      <c r="C24" s="27">
        <v>3574.14</v>
      </c>
      <c r="D24" s="27">
        <v>1787.07</v>
      </c>
      <c r="E24" s="27">
        <v>1787.07</v>
      </c>
      <c r="F24" s="27">
        <v>1787.07</v>
      </c>
      <c r="G24" s="27">
        <v>1787.07</v>
      </c>
      <c r="H24" s="27">
        <v>1787.07</v>
      </c>
      <c r="I24" s="27">
        <v>1787.07</v>
      </c>
      <c r="J24" s="27">
        <v>1787.07</v>
      </c>
      <c r="K24" s="27">
        <v>1787.07</v>
      </c>
      <c r="L24" s="27">
        <v>1787.07</v>
      </c>
      <c r="M24" s="27">
        <v>1787.07</v>
      </c>
      <c r="N24" s="27">
        <v>1787.07</v>
      </c>
      <c r="O24" s="27">
        <f t="shared" si="5"/>
        <v>26806.05</v>
      </c>
    </row>
    <row r="25" spans="1:15" ht="18.75" customHeight="1">
      <c r="A25" s="25" t="s">
        <v>37</v>
      </c>
      <c r="B25" s="27">
        <v>0</v>
      </c>
      <c r="C25" s="27">
        <v>0</v>
      </c>
      <c r="D25" s="27">
        <v>-4249.04</v>
      </c>
      <c r="E25" s="27">
        <v>0</v>
      </c>
      <c r="F25" s="27">
        <v>-10591.66</v>
      </c>
      <c r="G25" s="27">
        <v>0</v>
      </c>
      <c r="H25" s="27">
        <v>-2174.31</v>
      </c>
      <c r="I25" s="27">
        <v>0</v>
      </c>
      <c r="J25" s="27">
        <v>-6407.91</v>
      </c>
      <c r="K25" s="27">
        <v>0</v>
      </c>
      <c r="L25" s="27">
        <v>0</v>
      </c>
      <c r="M25" s="27">
        <v>0</v>
      </c>
      <c r="N25" s="27">
        <v>0</v>
      </c>
      <c r="O25" s="27">
        <f t="shared" si="5"/>
        <v>-23422.920000000002</v>
      </c>
    </row>
    <row r="26" spans="1:15" ht="18.75" customHeight="1">
      <c r="A26" s="25" t="s">
        <v>69</v>
      </c>
      <c r="B26" s="27">
        <v>1294.88</v>
      </c>
      <c r="C26" s="27">
        <v>958.37</v>
      </c>
      <c r="D26" s="27">
        <v>899.15</v>
      </c>
      <c r="E26" s="27">
        <v>263.82</v>
      </c>
      <c r="F26" s="27">
        <v>802.23</v>
      </c>
      <c r="G26" s="27">
        <v>1141.43</v>
      </c>
      <c r="H26" s="27">
        <v>223.44</v>
      </c>
      <c r="I26" s="27">
        <v>834.54</v>
      </c>
      <c r="J26" s="27">
        <v>837.23</v>
      </c>
      <c r="K26" s="27">
        <v>1087.59</v>
      </c>
      <c r="L26" s="27">
        <v>998.75</v>
      </c>
      <c r="M26" s="27">
        <v>503.41</v>
      </c>
      <c r="N26" s="27">
        <v>258.42</v>
      </c>
      <c r="O26" s="27">
        <f t="shared" si="5"/>
        <v>10103.26</v>
      </c>
    </row>
    <row r="27" spans="1:15" ht="18.75" customHeight="1">
      <c r="A27" s="25" t="s">
        <v>70</v>
      </c>
      <c r="B27" s="27">
        <v>986.46</v>
      </c>
      <c r="C27" s="27">
        <v>734.51</v>
      </c>
      <c r="D27" s="27">
        <v>644.18</v>
      </c>
      <c r="E27" s="27">
        <v>196.77</v>
      </c>
      <c r="F27" s="27">
        <v>648.25</v>
      </c>
      <c r="G27" s="27">
        <v>873.27</v>
      </c>
      <c r="H27" s="27">
        <v>161.72</v>
      </c>
      <c r="I27" s="27">
        <v>683.29</v>
      </c>
      <c r="J27" s="27">
        <v>652.27</v>
      </c>
      <c r="K27" s="27">
        <v>839.62</v>
      </c>
      <c r="L27" s="27">
        <v>745.26</v>
      </c>
      <c r="M27" s="27">
        <v>421.81</v>
      </c>
      <c r="N27" s="27">
        <v>221.02</v>
      </c>
      <c r="O27" s="27">
        <f t="shared" si="5"/>
        <v>7808.43</v>
      </c>
    </row>
    <row r="28" spans="1:15" ht="18.75" customHeight="1">
      <c r="A28" s="25" t="s">
        <v>71</v>
      </c>
      <c r="B28" s="27">
        <v>460.18</v>
      </c>
      <c r="C28" s="27">
        <v>342.62</v>
      </c>
      <c r="D28" s="27">
        <v>300.5</v>
      </c>
      <c r="E28" s="27">
        <v>91.79</v>
      </c>
      <c r="F28" s="27">
        <v>302.39</v>
      </c>
      <c r="G28" s="27">
        <v>407.38</v>
      </c>
      <c r="H28" s="27">
        <v>75.44</v>
      </c>
      <c r="I28" s="27">
        <v>316.85</v>
      </c>
      <c r="J28" s="27">
        <v>304.9</v>
      </c>
      <c r="K28" s="27">
        <v>386</v>
      </c>
      <c r="L28" s="27">
        <v>347.65</v>
      </c>
      <c r="M28" s="27">
        <v>196.77</v>
      </c>
      <c r="N28" s="27">
        <v>103.1</v>
      </c>
      <c r="O28" s="27">
        <f t="shared" si="5"/>
        <v>3635.57</v>
      </c>
    </row>
    <row r="29" spans="1:15" ht="18.75" customHeight="1">
      <c r="A29" s="25" t="s">
        <v>72</v>
      </c>
      <c r="B29" s="27">
        <v>59702.71</v>
      </c>
      <c r="C29" s="27">
        <v>23915.83</v>
      </c>
      <c r="D29" s="27">
        <v>31077.21</v>
      </c>
      <c r="E29" s="27">
        <v>8905.18</v>
      </c>
      <c r="F29" s="27">
        <v>27389.41</v>
      </c>
      <c r="G29" s="27">
        <v>41777.78</v>
      </c>
      <c r="H29" s="27">
        <v>8504.28</v>
      </c>
      <c r="I29" s="27">
        <v>41749.33</v>
      </c>
      <c r="J29" s="27">
        <v>26440.1</v>
      </c>
      <c r="K29" s="27">
        <v>40927.97</v>
      </c>
      <c r="L29" s="27">
        <v>40848.28</v>
      </c>
      <c r="M29" s="27">
        <v>28912.28</v>
      </c>
      <c r="N29" s="27">
        <v>8468.3</v>
      </c>
      <c r="O29" s="27">
        <f t="shared" si="5"/>
        <v>388618.66</v>
      </c>
    </row>
    <row r="30" spans="1:15" ht="15" customHeight="1">
      <c r="A30" s="26"/>
      <c r="B30" s="16"/>
      <c r="C30" s="1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5" ht="18.75" customHeight="1">
      <c r="A31" s="14" t="s">
        <v>38</v>
      </c>
      <c r="B31" s="27">
        <f>+B32+B34+B47+B48+B49+B54-B55</f>
        <v>-58108.33</v>
      </c>
      <c r="C31" s="27">
        <f aca="true" t="shared" si="7" ref="C31:O31">+C32+C34+C47+C48+C49+C54-C55</f>
        <v>-57341.54</v>
      </c>
      <c r="D31" s="27">
        <f t="shared" si="7"/>
        <v>-46852.61</v>
      </c>
      <c r="E31" s="27">
        <f t="shared" si="7"/>
        <v>-10495.81</v>
      </c>
      <c r="F31" s="27">
        <f t="shared" si="7"/>
        <v>-35106.91</v>
      </c>
      <c r="G31" s="27">
        <f t="shared" si="7"/>
        <v>-47597.07</v>
      </c>
      <c r="H31" s="27">
        <f t="shared" si="7"/>
        <v>-8748.869999999999</v>
      </c>
      <c r="I31" s="27">
        <f t="shared" si="7"/>
        <v>-55852.14</v>
      </c>
      <c r="J31" s="27">
        <f t="shared" si="7"/>
        <v>-42341.51</v>
      </c>
      <c r="K31" s="27">
        <f t="shared" si="7"/>
        <v>-38568.08</v>
      </c>
      <c r="L31" s="27">
        <f t="shared" si="7"/>
        <v>-31966.88</v>
      </c>
      <c r="M31" s="27">
        <f t="shared" si="7"/>
        <v>-19668.899999999998</v>
      </c>
      <c r="N31" s="27">
        <f t="shared" si="7"/>
        <v>-14901.06</v>
      </c>
      <c r="O31" s="27">
        <f t="shared" si="7"/>
        <v>-467549.71</v>
      </c>
    </row>
    <row r="32" spans="1:15" ht="18.75" customHeight="1">
      <c r="A32" s="25" t="s">
        <v>39</v>
      </c>
      <c r="B32" s="28">
        <f>+B33</f>
        <v>-50908</v>
      </c>
      <c r="C32" s="28">
        <f>+C33</f>
        <v>-52012.4</v>
      </c>
      <c r="D32" s="28">
        <f aca="true" t="shared" si="8" ref="D32:O32">+D33</f>
        <v>-41852.8</v>
      </c>
      <c r="E32" s="28">
        <f t="shared" si="8"/>
        <v>-9028.8</v>
      </c>
      <c r="F32" s="28">
        <f t="shared" si="8"/>
        <v>-30646</v>
      </c>
      <c r="G32" s="28">
        <f t="shared" si="8"/>
        <v>-41250</v>
      </c>
      <c r="H32" s="28">
        <f t="shared" si="8"/>
        <v>-7506.4</v>
      </c>
      <c r="I32" s="28">
        <f t="shared" si="8"/>
        <v>-51211.6</v>
      </c>
      <c r="J32" s="28">
        <f t="shared" si="8"/>
        <v>-37686</v>
      </c>
      <c r="K32" s="28">
        <f t="shared" si="8"/>
        <v>-32520.4</v>
      </c>
      <c r="L32" s="28">
        <f t="shared" si="8"/>
        <v>-26413.2</v>
      </c>
      <c r="M32" s="28">
        <f t="shared" si="8"/>
        <v>-16869.6</v>
      </c>
      <c r="N32" s="28">
        <f t="shared" si="8"/>
        <v>-13464</v>
      </c>
      <c r="O32" s="28">
        <f t="shared" si="8"/>
        <v>-411369.2</v>
      </c>
    </row>
    <row r="33" spans="1:15" ht="18.75" customHeight="1">
      <c r="A33" s="26" t="s">
        <v>40</v>
      </c>
      <c r="B33" s="16">
        <f>ROUND((-B9)*$G$3,2)</f>
        <v>-50908</v>
      </c>
      <c r="C33" s="16">
        <f aca="true" t="shared" si="9" ref="C33:N33">ROUND((-C9)*$G$3,2)</f>
        <v>-52012.4</v>
      </c>
      <c r="D33" s="16">
        <f t="shared" si="9"/>
        <v>-41852.8</v>
      </c>
      <c r="E33" s="16">
        <f t="shared" si="9"/>
        <v>-9028.8</v>
      </c>
      <c r="F33" s="16">
        <f t="shared" si="9"/>
        <v>-30646</v>
      </c>
      <c r="G33" s="16">
        <f t="shared" si="9"/>
        <v>-41250</v>
      </c>
      <c r="H33" s="16">
        <f t="shared" si="9"/>
        <v>-7506.4</v>
      </c>
      <c r="I33" s="16">
        <f t="shared" si="9"/>
        <v>-51211.6</v>
      </c>
      <c r="J33" s="16">
        <f t="shared" si="9"/>
        <v>-37686</v>
      </c>
      <c r="K33" s="16">
        <f t="shared" si="9"/>
        <v>-32520.4</v>
      </c>
      <c r="L33" s="16">
        <f t="shared" si="9"/>
        <v>-26413.2</v>
      </c>
      <c r="M33" s="16">
        <f t="shared" si="9"/>
        <v>-16869.6</v>
      </c>
      <c r="N33" s="16">
        <f t="shared" si="9"/>
        <v>-13464</v>
      </c>
      <c r="O33" s="29">
        <f aca="true" t="shared" si="10" ref="O33:O55">SUM(B33:N33)</f>
        <v>-411369.2</v>
      </c>
    </row>
    <row r="34" spans="1:15" ht="18.75" customHeight="1">
      <c r="A34" s="25" t="s">
        <v>41</v>
      </c>
      <c r="B34" s="28">
        <f>SUM(B35:B45)</f>
        <v>-7200.33</v>
      </c>
      <c r="C34" s="28">
        <f aca="true" t="shared" si="11" ref="C34:O34">SUM(C35:C45)</f>
        <v>-5329.14</v>
      </c>
      <c r="D34" s="28">
        <f t="shared" si="11"/>
        <v>-4999.81</v>
      </c>
      <c r="E34" s="28">
        <f t="shared" si="11"/>
        <v>-1467.01</v>
      </c>
      <c r="F34" s="28">
        <f t="shared" si="11"/>
        <v>-4460.91</v>
      </c>
      <c r="G34" s="28">
        <f t="shared" si="11"/>
        <v>-6347.07</v>
      </c>
      <c r="H34" s="28">
        <f t="shared" si="11"/>
        <v>-1242.47</v>
      </c>
      <c r="I34" s="28">
        <f t="shared" si="11"/>
        <v>-4640.54</v>
      </c>
      <c r="J34" s="28">
        <f t="shared" si="11"/>
        <v>-4655.51</v>
      </c>
      <c r="K34" s="28">
        <f t="shared" si="11"/>
        <v>-6047.68</v>
      </c>
      <c r="L34" s="28">
        <f t="shared" si="11"/>
        <v>-5553.68</v>
      </c>
      <c r="M34" s="28">
        <f t="shared" si="11"/>
        <v>-2799.3</v>
      </c>
      <c r="N34" s="28">
        <f t="shared" si="11"/>
        <v>-1437.06</v>
      </c>
      <c r="O34" s="28">
        <f t="shared" si="11"/>
        <v>-56180.51</v>
      </c>
    </row>
    <row r="35" spans="1:15" ht="18.75" customHeight="1">
      <c r="A35" s="26" t="s">
        <v>42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f t="shared" si="10"/>
        <v>0</v>
      </c>
    </row>
    <row r="36" spans="1:15" ht="18.75" customHeight="1">
      <c r="A36" s="26" t="s">
        <v>43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f t="shared" si="10"/>
        <v>0</v>
      </c>
    </row>
    <row r="37" spans="1:15" ht="18.75" customHeight="1">
      <c r="A37" s="26" t="s">
        <v>44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f t="shared" si="10"/>
        <v>0</v>
      </c>
    </row>
    <row r="38" spans="1:15" ht="18.75" customHeight="1">
      <c r="A38" s="26" t="s">
        <v>45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1">
        <f t="shared" si="10"/>
        <v>0</v>
      </c>
    </row>
    <row r="39" spans="1:15" ht="18.75" customHeight="1">
      <c r="A39" s="26" t="s">
        <v>46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f t="shared" si="10"/>
        <v>0</v>
      </c>
    </row>
    <row r="40" spans="1:15" ht="18.75" customHeight="1">
      <c r="A40" s="12" t="s">
        <v>82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f t="shared" si="10"/>
        <v>0</v>
      </c>
    </row>
    <row r="41" spans="1:15" ht="18.75" customHeight="1">
      <c r="A41" s="12" t="s">
        <v>83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f t="shared" si="10"/>
        <v>0</v>
      </c>
    </row>
    <row r="42" spans="1:15" ht="18.75" customHeight="1">
      <c r="A42" s="12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f t="shared" si="10"/>
        <v>0</v>
      </c>
    </row>
    <row r="43" spans="1:15" ht="18.75" customHeight="1">
      <c r="A43" s="12" t="s">
        <v>48</v>
      </c>
      <c r="B43" s="30">
        <v>-7200.33</v>
      </c>
      <c r="C43" s="30">
        <v>-5329.14</v>
      </c>
      <c r="D43" s="30">
        <v>-4999.81</v>
      </c>
      <c r="E43" s="30">
        <v>-1467.01</v>
      </c>
      <c r="F43" s="30">
        <v>-4460.91</v>
      </c>
      <c r="G43" s="30">
        <v>-6347.07</v>
      </c>
      <c r="H43" s="30">
        <v>-1242.47</v>
      </c>
      <c r="I43" s="30">
        <v>-4640.54</v>
      </c>
      <c r="J43" s="30">
        <v>-4655.51</v>
      </c>
      <c r="K43" s="30">
        <v>-6047.68</v>
      </c>
      <c r="L43" s="30">
        <v>-5553.68</v>
      </c>
      <c r="M43" s="30">
        <v>-2799.3</v>
      </c>
      <c r="N43" s="30">
        <v>-1437.06</v>
      </c>
      <c r="O43" s="30">
        <f>SUM(B43:N43)</f>
        <v>-56180.51</v>
      </c>
    </row>
    <row r="44" spans="1:15" ht="18.75" customHeight="1">
      <c r="A44" s="12" t="s">
        <v>74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/>
    </row>
    <row r="45" spans="1:15" ht="18.75" customHeight="1">
      <c r="A45" s="12" t="s">
        <v>75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/>
    </row>
    <row r="46" spans="1:15" ht="18.75" customHeight="1">
      <c r="A46" s="12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8.75" customHeight="1">
      <c r="A47" s="25" t="s">
        <v>49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0">
        <f t="shared" si="10"/>
        <v>0</v>
      </c>
    </row>
    <row r="48" spans="1:15" ht="18.75" customHeight="1">
      <c r="A48" s="25" t="s">
        <v>50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0">
        <f>SUM(B48:N48)</f>
        <v>0</v>
      </c>
    </row>
    <row r="49" spans="1:15" ht="18.75" customHeight="1">
      <c r="A49" s="25" t="s">
        <v>76</v>
      </c>
      <c r="B49" s="32">
        <f>B50+B51</f>
        <v>0</v>
      </c>
      <c r="C49" s="32">
        <f aca="true" t="shared" si="12" ref="C49:M49">C50+C51</f>
        <v>0</v>
      </c>
      <c r="D49" s="32">
        <f t="shared" si="12"/>
        <v>0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>N50+N51</f>
        <v>0</v>
      </c>
      <c r="O49" s="32">
        <f>O50+O51</f>
        <v>0</v>
      </c>
    </row>
    <row r="50" spans="1:15" ht="18.75" customHeight="1">
      <c r="A50" s="26" t="s">
        <v>79</v>
      </c>
      <c r="B50" s="32">
        <v>-71928.12</v>
      </c>
      <c r="C50" s="32">
        <v>-67686.86</v>
      </c>
      <c r="D50" s="32">
        <v>-53714.54</v>
      </c>
      <c r="E50" s="32">
        <v>-22586.65</v>
      </c>
      <c r="F50" s="32">
        <v>-60086.13</v>
      </c>
      <c r="G50" s="32">
        <v>-91012.83</v>
      </c>
      <c r="H50" s="32">
        <v>-19571.14</v>
      </c>
      <c r="I50" s="32">
        <v>-62425.31</v>
      </c>
      <c r="J50" s="32">
        <v>-55757.69</v>
      </c>
      <c r="K50" s="32">
        <v>-57804.25</v>
      </c>
      <c r="L50" s="32">
        <v>-50416.08</v>
      </c>
      <c r="M50" s="32">
        <v>-21495.69</v>
      </c>
      <c r="N50" s="32">
        <v>-8563.2</v>
      </c>
      <c r="O50" s="30">
        <f t="shared" si="10"/>
        <v>-643048.4899999999</v>
      </c>
    </row>
    <row r="51" spans="1:15" ht="18.75" customHeight="1">
      <c r="A51" s="26" t="s">
        <v>80</v>
      </c>
      <c r="B51" s="32">
        <v>71928.12</v>
      </c>
      <c r="C51" s="32">
        <v>67686.86</v>
      </c>
      <c r="D51" s="32">
        <v>53714.54</v>
      </c>
      <c r="E51" s="32">
        <v>22586.65</v>
      </c>
      <c r="F51" s="32">
        <v>60086.13</v>
      </c>
      <c r="G51" s="32">
        <v>91012.83</v>
      </c>
      <c r="H51" s="32">
        <v>19571.14</v>
      </c>
      <c r="I51" s="32">
        <v>62425.31</v>
      </c>
      <c r="J51" s="32">
        <v>55757.69</v>
      </c>
      <c r="K51" s="32">
        <v>57804.25</v>
      </c>
      <c r="L51" s="32">
        <v>50416.08</v>
      </c>
      <c r="M51" s="32">
        <v>21495.69</v>
      </c>
      <c r="N51" s="32">
        <v>8563.2</v>
      </c>
      <c r="O51" s="30">
        <f t="shared" si="10"/>
        <v>643048.4899999999</v>
      </c>
    </row>
    <row r="52" spans="1:15" ht="18.75" customHeight="1">
      <c r="A52" s="12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8.75" customHeight="1">
      <c r="A53" s="14" t="s">
        <v>51</v>
      </c>
      <c r="B53" s="33">
        <f>+B20+B31</f>
        <v>1013353.5599999999</v>
      </c>
      <c r="C53" s="33">
        <f aca="true" t="shared" si="13" ref="C53:N53">+C20+C31</f>
        <v>716052.88</v>
      </c>
      <c r="D53" s="33">
        <f t="shared" si="13"/>
        <v>687586.5499999999</v>
      </c>
      <c r="E53" s="33">
        <f t="shared" si="13"/>
        <v>204733.94</v>
      </c>
      <c r="F53" s="33">
        <f t="shared" si="13"/>
        <v>620361.1799999999</v>
      </c>
      <c r="G53" s="33">
        <f t="shared" si="13"/>
        <v>885674.4500000001</v>
      </c>
      <c r="H53" s="33">
        <f t="shared" si="13"/>
        <v>174640.63000000003</v>
      </c>
      <c r="I53" s="33">
        <f t="shared" si="13"/>
        <v>638034.7499999999</v>
      </c>
      <c r="J53" s="33">
        <f t="shared" si="13"/>
        <v>638787.0399999999</v>
      </c>
      <c r="K53" s="33">
        <f t="shared" si="13"/>
        <v>852306.44</v>
      </c>
      <c r="L53" s="33">
        <f t="shared" si="13"/>
        <v>789154.25</v>
      </c>
      <c r="M53" s="33">
        <f t="shared" si="13"/>
        <v>402637.07999999996</v>
      </c>
      <c r="N53" s="33">
        <f t="shared" si="13"/>
        <v>198218.19</v>
      </c>
      <c r="O53" s="33">
        <f>SUM(B53:N53)</f>
        <v>7821540.94</v>
      </c>
    </row>
    <row r="54" spans="1:15" ht="18.75" customHeight="1">
      <c r="A54" s="34" t="s">
        <v>52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16">
        <f t="shared" si="10"/>
        <v>0</v>
      </c>
    </row>
    <row r="55" spans="1:15" ht="18.75" customHeight="1">
      <c r="A55" s="34" t="s">
        <v>53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16">
        <f t="shared" si="10"/>
        <v>0</v>
      </c>
    </row>
    <row r="56" spans="1:15" ht="15.75">
      <c r="A56" s="35"/>
      <c r="B56" s="36"/>
      <c r="C56" s="36"/>
      <c r="D56" s="37"/>
      <c r="E56" s="37"/>
      <c r="F56" s="37"/>
      <c r="G56" s="37"/>
      <c r="H56" s="37"/>
      <c r="I56" s="36"/>
      <c r="J56" s="37"/>
      <c r="K56" s="37"/>
      <c r="L56" s="37"/>
      <c r="M56" s="37"/>
      <c r="N56" s="37"/>
      <c r="O56" s="38"/>
    </row>
    <row r="57" spans="1:15" ht="12.75" customHeight="1">
      <c r="A57" s="50"/>
      <c r="B57" s="51"/>
      <c r="C57" s="51"/>
      <c r="D57" s="52"/>
      <c r="E57" s="52"/>
      <c r="F57" s="52"/>
      <c r="G57" s="52"/>
      <c r="H57" s="52"/>
      <c r="I57" s="51"/>
      <c r="J57" s="52"/>
      <c r="K57" s="52"/>
      <c r="L57" s="52"/>
      <c r="M57" s="52"/>
      <c r="N57" s="52"/>
      <c r="O57" s="53"/>
    </row>
    <row r="58" spans="1:15" ht="1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1:15" ht="18.75" customHeight="1">
      <c r="A59" s="14" t="s">
        <v>54</v>
      </c>
      <c r="B59" s="39">
        <f aca="true" t="shared" si="14" ref="B59:O59">SUM(B60:B70)</f>
        <v>1013353.56</v>
      </c>
      <c r="C59" s="39">
        <f t="shared" si="14"/>
        <v>716052.88</v>
      </c>
      <c r="D59" s="39">
        <f t="shared" si="14"/>
        <v>687586.55</v>
      </c>
      <c r="E59" s="39">
        <f t="shared" si="14"/>
        <v>204733.94</v>
      </c>
      <c r="F59" s="39">
        <f t="shared" si="14"/>
        <v>620361.19</v>
      </c>
      <c r="G59" s="39">
        <f t="shared" si="14"/>
        <v>885674.45</v>
      </c>
      <c r="H59" s="39">
        <f t="shared" si="14"/>
        <v>174640.64</v>
      </c>
      <c r="I59" s="39">
        <f t="shared" si="14"/>
        <v>638034.75</v>
      </c>
      <c r="J59" s="39">
        <f t="shared" si="14"/>
        <v>638787.04</v>
      </c>
      <c r="K59" s="39">
        <f t="shared" si="14"/>
        <v>852306.44</v>
      </c>
      <c r="L59" s="39">
        <f t="shared" si="14"/>
        <v>789154.25</v>
      </c>
      <c r="M59" s="39">
        <f t="shared" si="14"/>
        <v>402637.08</v>
      </c>
      <c r="N59" s="39">
        <f t="shared" si="14"/>
        <v>198218.2</v>
      </c>
      <c r="O59" s="33">
        <f t="shared" si="14"/>
        <v>7821540.97</v>
      </c>
    </row>
    <row r="60" spans="1:15" ht="18.75" customHeight="1">
      <c r="A60" s="25" t="s">
        <v>55</v>
      </c>
      <c r="B60" s="39">
        <v>836928.15</v>
      </c>
      <c r="C60" s="39">
        <v>522254.51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33">
        <f>SUM(B60:N60)</f>
        <v>1359182.6600000001</v>
      </c>
    </row>
    <row r="61" spans="1:15" ht="18.75" customHeight="1">
      <c r="A61" s="25" t="s">
        <v>56</v>
      </c>
      <c r="B61" s="39">
        <v>176425.41</v>
      </c>
      <c r="C61" s="39">
        <v>193798.37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33">
        <f aca="true" t="shared" si="15" ref="O61:O70">SUM(B61:N61)</f>
        <v>370223.78</v>
      </c>
    </row>
    <row r="62" spans="1:15" ht="18.75" customHeight="1">
      <c r="A62" s="25" t="s">
        <v>57</v>
      </c>
      <c r="B62" s="40">
        <v>0</v>
      </c>
      <c r="C62" s="40">
        <v>0</v>
      </c>
      <c r="D62" s="28">
        <v>687586.55</v>
      </c>
      <c r="E62" s="40">
        <v>0</v>
      </c>
      <c r="F62" s="40">
        <v>0</v>
      </c>
      <c r="G62" s="40">
        <v>0</v>
      </c>
      <c r="H62" s="39">
        <v>174640.64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28">
        <f t="shared" si="15"/>
        <v>862227.1900000001</v>
      </c>
    </row>
    <row r="63" spans="1:15" ht="18.75" customHeight="1">
      <c r="A63" s="25" t="s">
        <v>58</v>
      </c>
      <c r="B63" s="40">
        <v>0</v>
      </c>
      <c r="C63" s="40">
        <v>0</v>
      </c>
      <c r="D63" s="40">
        <v>0</v>
      </c>
      <c r="E63" s="28">
        <v>204733.94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33">
        <f t="shared" si="15"/>
        <v>204733.94</v>
      </c>
    </row>
    <row r="64" spans="1:15" ht="18.75" customHeight="1">
      <c r="A64" s="25" t="s">
        <v>59</v>
      </c>
      <c r="B64" s="40">
        <v>0</v>
      </c>
      <c r="C64" s="40">
        <v>0</v>
      </c>
      <c r="D64" s="40">
        <v>0</v>
      </c>
      <c r="E64" s="40">
        <v>0</v>
      </c>
      <c r="F64" s="28">
        <v>620361.19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28">
        <f t="shared" si="15"/>
        <v>620361.19</v>
      </c>
    </row>
    <row r="65" spans="1:15" ht="18.75" customHeight="1">
      <c r="A65" s="25" t="s">
        <v>60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39">
        <v>885674.45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33">
        <f t="shared" si="15"/>
        <v>885674.45</v>
      </c>
    </row>
    <row r="66" spans="1:15" ht="18.75" customHeight="1">
      <c r="A66" s="25" t="s">
        <v>61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39">
        <v>638034.75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33">
        <f t="shared" si="15"/>
        <v>638034.75</v>
      </c>
    </row>
    <row r="67" spans="1:15" ht="18.75" customHeight="1">
      <c r="A67" s="25" t="s">
        <v>62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28">
        <v>638787.04</v>
      </c>
      <c r="K67" s="40">
        <v>0</v>
      </c>
      <c r="L67" s="40">
        <v>0</v>
      </c>
      <c r="M67" s="40">
        <v>0</v>
      </c>
      <c r="N67" s="40">
        <v>0</v>
      </c>
      <c r="O67" s="33">
        <f t="shared" si="15"/>
        <v>638787.04</v>
      </c>
    </row>
    <row r="68" spans="1:15" ht="18.75" customHeight="1">
      <c r="A68" s="25" t="s">
        <v>63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28">
        <v>852306.44</v>
      </c>
      <c r="L68" s="28">
        <v>789154.25</v>
      </c>
      <c r="M68" s="40">
        <v>0</v>
      </c>
      <c r="N68" s="40">
        <v>0</v>
      </c>
      <c r="O68" s="33">
        <f t="shared" si="15"/>
        <v>1641460.69</v>
      </c>
    </row>
    <row r="69" spans="1:15" ht="18.75" customHeight="1">
      <c r="A69" s="25" t="s">
        <v>64</v>
      </c>
      <c r="B69" s="40">
        <v>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28">
        <v>402637.08</v>
      </c>
      <c r="N69" s="40">
        <v>0</v>
      </c>
      <c r="O69" s="33">
        <f t="shared" si="15"/>
        <v>402637.08</v>
      </c>
    </row>
    <row r="70" spans="1:15" ht="18.75" customHeight="1">
      <c r="A70" s="35" t="s">
        <v>65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2">
        <v>198218.2</v>
      </c>
      <c r="O70" s="43">
        <f t="shared" si="15"/>
        <v>198218.2</v>
      </c>
    </row>
    <row r="71" spans="1:12" ht="21" customHeight="1">
      <c r="A71" s="44" t="s">
        <v>81</v>
      </c>
      <c r="B71" s="45"/>
      <c r="C71" s="45"/>
      <c r="D71"/>
      <c r="E71"/>
      <c r="F71"/>
      <c r="G71"/>
      <c r="H71" s="46"/>
      <c r="I71" s="46"/>
      <c r="J71"/>
      <c r="K71"/>
      <c r="L71"/>
    </row>
    <row r="72" spans="1:14" ht="15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2023-01-16T19:47:26Z</dcterms:modified>
  <cp:category/>
  <cp:version/>
  <cp:contentType/>
  <cp:contentStatus/>
</cp:coreProperties>
</file>