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<sst xmlns="http://schemas.openxmlformats.org/spreadsheetml/2006/main" count="82" uniqueCount="81">
  <si>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</si>
  <si>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</si>
  <si>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</si>
  <si>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</si>
  <si>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</si>
  <si>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</si>
  <si>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</si>
  <si>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</si>
  <si>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</si>
  <si>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</si>
  <si>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</si>
  <si>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</si>
  <si>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</si>
  <si>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</si>
  <si>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</si>
  <si>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</si>
  <si>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</si>
  <si>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</si>
  <si>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</si>
  <si>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</si>
  <si>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</si>
  <si>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</si>
  <si>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</si>
  <si>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</si>
  <si>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</si>
  <si>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</si>
  <si>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</si>
  <si>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</si>
  <si>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</si>
  <si>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</si>
  <si>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</si>
  <si>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</si>
  <si>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</si>
  <si>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</si>
  <si>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</si>
  <si>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</si>
  <si>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</si>
  <si>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</si>
  <si>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</si>
  <si>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</si>
  <si>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</si>
  <si>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</si>
  <si>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</si>
  <si>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</si>
  <si>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</si>
  <si>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</si>
  <si>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</si>
  <si>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</si>
  <si>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</si>
  <si>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</si>
  <si>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</si>
  <si>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</si>
  <si>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</si>
  <si>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</si>
  <si>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</si>
  <si>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</si>
  <si>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</si>
  <si>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</si>
  <si>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</si>
  <si>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</si>
  <si>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</si>
  <si>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</si>
  <si>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</si>
  <si>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</si>
  <si>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</si>
  <si>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</si>
  <si>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</si>
  <si>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</si>
  <si>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</si>
  <si>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1.2.1. Idosos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</si>
  <si>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</si>
  <si>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</si>
  <si>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</si>
  <si>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</si>
  <si>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</si>
  <si>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</si>
  <si>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</si>
  <si>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</si>
  <si>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OPERAÇÃO 25/11/22 - VENCIMENTO 02/12/22</t>
  </si>
  <si>
    <t>4.7. Remuneração Comunicação de dados por chip</t>
  </si>
  <si>
    <t>4.8.Remuneração Manutenção Validadores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</si>
</sst>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7" sqref="A27:A28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55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78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49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48</v>
      </c>
      <c r="B4" s="64" t="s">
        <v>47</v>
      </c>
      <c r="C4" s="65"/>
      <c r="D4" s="65"/>
      <c r="E4" s="65"/>
      <c r="F4" s="65"/>
      <c r="G4" s="65"/>
      <c r="H4" s="65"/>
      <c r="I4" s="65"/>
      <c r="J4" s="65"/>
      <c r="K4" s="63" t="s">
        <v>46</v>
      </c>
    </row>
    <row r="5" spans="1:11" ht="43.5" customHeight="1">
      <c r="A5" s="63"/>
      <c r="B5" s="48" t="s">
        <v>59</v>
      </c>
      <c r="C5" s="48" t="s">
        <v>45</v>
      </c>
      <c r="D5" s="49" t="s">
        <v>60</v>
      </c>
      <c r="E5" s="49" t="s">
        <v>61</v>
      </c>
      <c r="F5" s="49" t="s">
        <v>62</v>
      </c>
      <c r="G5" s="48" t="s">
        <v>63</v>
      </c>
      <c r="H5" s="49" t="s">
        <v>60</v>
      </c>
      <c r="I5" s="48" t="s">
        <v>44</v>
      </c>
      <c r="J5" s="48" t="s">
        <v>64</v>
      </c>
      <c r="K5" s="63"/>
    </row>
    <row r="6" spans="1:11" ht="18.75" customHeight="1">
      <c r="A6" s="63"/>
      <c r="B6" s="47" t="s">
        <v>43</v>
      </c>
      <c r="C6" s="47" t="s">
        <v>42</v>
      </c>
      <c r="D6" s="47" t="s">
        <v>41</v>
      </c>
      <c r="E6" s="47" t="s">
        <v>40</v>
      </c>
      <c r="F6" s="47" t="s">
        <v>39</v>
      </c>
      <c r="G6" s="47" t="s">
        <v>38</v>
      </c>
      <c r="H6" s="47" t="s">
        <v>37</v>
      </c>
      <c r="I6" s="47" t="s">
        <v>36</v>
      </c>
      <c r="J6" s="47" t="s">
        <v>35</v>
      </c>
      <c r="K6" s="63"/>
    </row>
    <row r="7" spans="1:14" ht="16.5" customHeight="1">
      <c r="A7" s="13" t="s">
        <v>34</v>
      </c>
      <c r="B7" s="46">
        <f>+B8+B11</f>
        <v>331389</v>
      </c>
      <c r="C7" s="46">
        <f aca="true" t="shared" si="0" ref="C7:J7">+C8+C11</f>
        <v>267616</v>
      </c>
      <c r="D7" s="46">
        <f t="shared" si="0"/>
        <v>333252</v>
      </c>
      <c r="E7" s="46">
        <f t="shared" si="0"/>
        <v>181560</v>
      </c>
      <c r="F7" s="46">
        <f t="shared" si="0"/>
        <v>229959</v>
      </c>
      <c r="G7" s="46">
        <f t="shared" si="0"/>
        <v>222889</v>
      </c>
      <c r="H7" s="46">
        <f t="shared" si="0"/>
        <v>264710</v>
      </c>
      <c r="I7" s="46">
        <f t="shared" si="0"/>
        <v>373380</v>
      </c>
      <c r="J7" s="46">
        <f t="shared" si="0"/>
        <v>116823</v>
      </c>
      <c r="K7" s="38">
        <f aca="true" t="shared" si="1" ref="K7:K13">SUM(B7:J7)</f>
        <v>2321578</v>
      </c>
      <c r="L7" s="45"/>
      <c r="M7"/>
      <c r="N7"/>
    </row>
    <row r="8" spans="1:14" ht="16.5" customHeight="1">
      <c r="A8" s="43" t="s">
        <v>33</v>
      </c>
      <c r="B8" s="44">
        <f aca="true" t="shared" si="2" ref="B8:J8">+B9+B10</f>
        <v>18313</v>
      </c>
      <c r="C8" s="44">
        <f t="shared" si="2"/>
        <v>18365</v>
      </c>
      <c r="D8" s="44">
        <f t="shared" si="2"/>
        <v>18323</v>
      </c>
      <c r="E8" s="44">
        <f t="shared" si="2"/>
        <v>12326</v>
      </c>
      <c r="F8" s="44">
        <f t="shared" si="2"/>
        <v>13623</v>
      </c>
      <c r="G8" s="44">
        <f t="shared" si="2"/>
        <v>7331</v>
      </c>
      <c r="H8" s="44">
        <f t="shared" si="2"/>
        <v>6463</v>
      </c>
      <c r="I8" s="44">
        <f t="shared" si="2"/>
        <v>19207</v>
      </c>
      <c r="J8" s="44">
        <f t="shared" si="2"/>
        <v>3672</v>
      </c>
      <c r="K8" s="38">
        <f t="shared" si="1"/>
        <v>117623</v>
      </c>
      <c r="L8"/>
      <c r="M8"/>
      <c r="N8"/>
    </row>
    <row r="9" spans="1:14" ht="16.5" customHeight="1">
      <c r="A9" s="22" t="s">
        <v>32</v>
      </c>
      <c r="B9" s="44">
        <v>18256</v>
      </c>
      <c r="C9" s="44">
        <v>18358</v>
      </c>
      <c r="D9" s="44">
        <v>18311</v>
      </c>
      <c r="E9" s="44">
        <v>12150</v>
      </c>
      <c r="F9" s="44">
        <v>13609</v>
      </c>
      <c r="G9" s="44">
        <v>7329</v>
      </c>
      <c r="H9" s="44">
        <v>6463</v>
      </c>
      <c r="I9" s="44">
        <v>19127</v>
      </c>
      <c r="J9" s="44">
        <v>3672</v>
      </c>
      <c r="K9" s="38">
        <f t="shared" si="1"/>
        <v>117275</v>
      </c>
      <c r="L9"/>
      <c r="M9"/>
      <c r="N9"/>
    </row>
    <row r="10" spans="1:14" ht="16.5" customHeight="1">
      <c r="A10" s="22" t="s">
        <v>31</v>
      </c>
      <c r="B10" s="44">
        <v>57</v>
      </c>
      <c r="C10" s="44">
        <v>7</v>
      </c>
      <c r="D10" s="44">
        <v>12</v>
      </c>
      <c r="E10" s="44">
        <v>176</v>
      </c>
      <c r="F10" s="44">
        <v>14</v>
      </c>
      <c r="G10" s="44">
        <v>2</v>
      </c>
      <c r="H10" s="44">
        <v>0</v>
      </c>
      <c r="I10" s="44">
        <v>80</v>
      </c>
      <c r="J10" s="44">
        <v>0</v>
      </c>
      <c r="K10" s="38">
        <f t="shared" si="1"/>
        <v>348</v>
      </c>
      <c r="L10"/>
      <c r="M10"/>
      <c r="N10"/>
    </row>
    <row r="11" spans="1:14" ht="16.5" customHeight="1">
      <c r="A11" s="43" t="s">
        <v>68</v>
      </c>
      <c r="B11" s="42">
        <v>313076</v>
      </c>
      <c r="C11" s="42">
        <v>249251</v>
      </c>
      <c r="D11" s="42">
        <v>314929</v>
      </c>
      <c r="E11" s="42">
        <v>169234</v>
      </c>
      <c r="F11" s="42">
        <v>216336</v>
      </c>
      <c r="G11" s="42">
        <v>215558</v>
      </c>
      <c r="H11" s="42">
        <v>258247</v>
      </c>
      <c r="I11" s="42">
        <v>354173</v>
      </c>
      <c r="J11" s="42">
        <v>113151</v>
      </c>
      <c r="K11" s="38">
        <f t="shared" si="1"/>
        <v>2203955</v>
      </c>
      <c r="L11" s="59"/>
      <c r="M11" s="59"/>
      <c r="N11" s="59"/>
    </row>
    <row r="12" spans="1:14" ht="16.5" customHeight="1">
      <c r="A12" s="22" t="s">
        <v>69</v>
      </c>
      <c r="B12" s="42">
        <v>20139</v>
      </c>
      <c r="C12" s="42">
        <v>17973</v>
      </c>
      <c r="D12" s="42">
        <v>22376</v>
      </c>
      <c r="E12" s="42">
        <v>14736</v>
      </c>
      <c r="F12" s="42">
        <v>12306</v>
      </c>
      <c r="G12" s="42">
        <v>10835</v>
      </c>
      <c r="H12" s="42">
        <v>11021</v>
      </c>
      <c r="I12" s="42">
        <v>17463</v>
      </c>
      <c r="J12" s="42">
        <v>4668</v>
      </c>
      <c r="K12" s="38">
        <f t="shared" si="1"/>
        <v>131517</v>
      </c>
      <c r="L12" s="59"/>
      <c r="M12" s="59"/>
      <c r="N12" s="59"/>
    </row>
    <row r="13" spans="1:14" ht="16.5" customHeight="1">
      <c r="A13" s="22" t="s">
        <v>70</v>
      </c>
      <c r="B13" s="42">
        <f>+B11-B12</f>
        <v>292937</v>
      </c>
      <c r="C13" s="42">
        <f>+C11-C12</f>
        <v>231278</v>
      </c>
      <c r="D13" s="42">
        <f>+D11-D12</f>
        <v>292553</v>
      </c>
      <c r="E13" s="42">
        <f aca="true" t="shared" si="3" ref="E13:J13">+E11-E12</f>
        <v>154498</v>
      </c>
      <c r="F13" s="42">
        <f t="shared" si="3"/>
        <v>204030</v>
      </c>
      <c r="G13" s="42">
        <f t="shared" si="3"/>
        <v>204723</v>
      </c>
      <c r="H13" s="42">
        <f t="shared" si="3"/>
        <v>247226</v>
      </c>
      <c r="I13" s="42">
        <f t="shared" si="3"/>
        <v>336710</v>
      </c>
      <c r="J13" s="42">
        <f t="shared" si="3"/>
        <v>108483</v>
      </c>
      <c r="K13" s="38">
        <f t="shared" si="1"/>
        <v>2072438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.75" customHeight="1">
      <c r="A16" s="16" t="s">
        <v>71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1.141728303600157</v>
      </c>
      <c r="C18" s="39">
        <v>1.206681175117843</v>
      </c>
      <c r="D18" s="39">
        <v>1.08079563935571</v>
      </c>
      <c r="E18" s="39">
        <v>1.401699080216403</v>
      </c>
      <c r="F18" s="39">
        <v>1.047855457513171</v>
      </c>
      <c r="G18" s="39">
        <v>1.176763748269121</v>
      </c>
      <c r="H18" s="39">
        <v>1.132317817055989</v>
      </c>
      <c r="I18" s="39">
        <v>1.101437656558037</v>
      </c>
      <c r="J18" s="39">
        <v>1.106273261386618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73</v>
      </c>
      <c r="B20" s="36">
        <f>SUM(B21:B28)</f>
        <v>1755323.66</v>
      </c>
      <c r="C20" s="36">
        <f aca="true" t="shared" si="4" ref="C20:J20">SUM(C21:C28)</f>
        <v>1651515.36</v>
      </c>
      <c r="D20" s="36">
        <f t="shared" si="4"/>
        <v>2034614.07</v>
      </c>
      <c r="E20" s="36">
        <f t="shared" si="4"/>
        <v>1252543.22</v>
      </c>
      <c r="F20" s="36">
        <f t="shared" si="4"/>
        <v>1255314.1199999999</v>
      </c>
      <c r="G20" s="36">
        <f t="shared" si="4"/>
        <v>1373581.62</v>
      </c>
      <c r="H20" s="36">
        <f t="shared" si="4"/>
        <v>1260939.8499999996</v>
      </c>
      <c r="I20" s="36">
        <f t="shared" si="4"/>
        <v>1761832.5699999998</v>
      </c>
      <c r="J20" s="36">
        <f t="shared" si="4"/>
        <v>612525.4500000001</v>
      </c>
      <c r="K20" s="36">
        <f aca="true" t="shared" si="5" ref="K20:K28">SUM(B20:J20)</f>
        <v>12958189.92</v>
      </c>
      <c r="L20"/>
      <c r="M20"/>
      <c r="N20"/>
    </row>
    <row r="21" spans="1:14" ht="16.5" customHeight="1">
      <c r="A21" s="35" t="s">
        <v>28</v>
      </c>
      <c r="B21" s="58">
        <f>ROUND((B15+B16)*B7,2)</f>
        <v>1488301.14</v>
      </c>
      <c r="C21" s="58">
        <f>ROUND((C15+C16)*C7,2)</f>
        <v>1320390.58</v>
      </c>
      <c r="D21" s="58">
        <f aca="true" t="shared" si="6" ref="D21:J21">ROUND((D15+D16)*D7,2)</f>
        <v>1822721.81</v>
      </c>
      <c r="E21" s="58">
        <f t="shared" si="6"/>
        <v>863390.42</v>
      </c>
      <c r="F21" s="58">
        <f t="shared" si="6"/>
        <v>1157245.67</v>
      </c>
      <c r="G21" s="58">
        <f t="shared" si="6"/>
        <v>1133033.94</v>
      </c>
      <c r="H21" s="58">
        <f t="shared" si="6"/>
        <v>1071413.73</v>
      </c>
      <c r="I21" s="58">
        <f t="shared" si="6"/>
        <v>1526564.13</v>
      </c>
      <c r="J21" s="58">
        <f t="shared" si="6"/>
        <v>540446.56</v>
      </c>
      <c r="K21" s="30">
        <f t="shared" si="5"/>
        <v>10923507.979999999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210934.4</v>
      </c>
      <c r="C22" s="30">
        <f t="shared" si="7"/>
        <v>272899.88</v>
      </c>
      <c r="D22" s="30">
        <f t="shared" si="7"/>
        <v>147267.97</v>
      </c>
      <c r="E22" s="30">
        <f t="shared" si="7"/>
        <v>346823.14</v>
      </c>
      <c r="F22" s="30">
        <f t="shared" si="7"/>
        <v>55380.52</v>
      </c>
      <c r="G22" s="30">
        <f t="shared" si="7"/>
        <v>200279.33</v>
      </c>
      <c r="H22" s="30">
        <f t="shared" si="7"/>
        <v>141767.13</v>
      </c>
      <c r="I22" s="30">
        <f t="shared" si="7"/>
        <v>154851.09</v>
      </c>
      <c r="J22" s="30">
        <f t="shared" si="7"/>
        <v>57435.02</v>
      </c>
      <c r="K22" s="30">
        <f t="shared" si="5"/>
        <v>1587638.4800000002</v>
      </c>
      <c r="L22"/>
      <c r="M22"/>
      <c r="N22"/>
    </row>
    <row r="23" spans="1:14" ht="16.5" customHeight="1">
      <c r="A23" s="18" t="s">
        <v>26</v>
      </c>
      <c r="B23" s="30">
        <v>51690.82</v>
      </c>
      <c r="C23" s="30">
        <v>52244.36</v>
      </c>
      <c r="D23" s="30">
        <v>56335.28</v>
      </c>
      <c r="E23" s="30">
        <v>36999.04</v>
      </c>
      <c r="F23" s="30">
        <v>39091.7</v>
      </c>
      <c r="G23" s="30">
        <v>36491.62</v>
      </c>
      <c r="H23" s="30">
        <v>42277.4</v>
      </c>
      <c r="I23" s="30">
        <v>74177.78</v>
      </c>
      <c r="J23" s="30">
        <v>18788.54</v>
      </c>
      <c r="K23" s="30">
        <f t="shared" si="5"/>
        <v>408096.54</v>
      </c>
      <c r="L23"/>
      <c r="M23"/>
      <c r="N23"/>
    </row>
    <row r="24" spans="1:14" ht="16.5" customHeight="1">
      <c r="A24" s="18" t="s">
        <v>25</v>
      </c>
      <c r="B24" s="30">
        <v>1787.07</v>
      </c>
      <c r="C24" s="34">
        <v>3574.14</v>
      </c>
      <c r="D24" s="34">
        <v>5361.21</v>
      </c>
      <c r="E24" s="30">
        <v>3574.14</v>
      </c>
      <c r="F24" s="30">
        <v>1787.07</v>
      </c>
      <c r="G24" s="34">
        <v>1787.07</v>
      </c>
      <c r="H24" s="34">
        <v>3574.14</v>
      </c>
      <c r="I24" s="34">
        <v>3574.14</v>
      </c>
      <c r="J24" s="34">
        <v>1787.07</v>
      </c>
      <c r="K24" s="30">
        <f t="shared" si="5"/>
        <v>26806.05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-6839.75</v>
      </c>
      <c r="K25" s="30">
        <f t="shared" si="5"/>
        <v>-6839.75</v>
      </c>
      <c r="L25"/>
      <c r="M25"/>
      <c r="N25"/>
    </row>
    <row r="26" spans="1:14" ht="16.5" customHeight="1">
      <c r="A26" s="18" t="s">
        <v>72</v>
      </c>
      <c r="B26" s="30">
        <v>1370.25</v>
      </c>
      <c r="C26" s="30">
        <v>1289.49</v>
      </c>
      <c r="D26" s="30">
        <v>1588.31</v>
      </c>
      <c r="E26" s="30">
        <v>979.91</v>
      </c>
      <c r="F26" s="30">
        <v>979.91</v>
      </c>
      <c r="G26" s="30">
        <v>1074.13</v>
      </c>
      <c r="H26" s="30">
        <v>985.29</v>
      </c>
      <c r="I26" s="30">
        <v>1375.64</v>
      </c>
      <c r="J26" s="30">
        <v>479.19</v>
      </c>
      <c r="K26" s="30">
        <f t="shared" si="5"/>
        <v>10122.119999999999</v>
      </c>
      <c r="L26" s="59"/>
      <c r="M26" s="59"/>
      <c r="N26" s="59"/>
    </row>
    <row r="27" spans="1:14" ht="16.5" customHeight="1">
      <c r="A27" s="18" t="s">
        <v>79</v>
      </c>
      <c r="B27" s="30">
        <v>351.42</v>
      </c>
      <c r="C27" s="30">
        <v>299.87</v>
      </c>
      <c r="D27" s="30">
        <v>354.57</v>
      </c>
      <c r="E27" s="30">
        <v>206.2</v>
      </c>
      <c r="F27" s="30">
        <v>233.86</v>
      </c>
      <c r="G27" s="30">
        <v>238.26</v>
      </c>
      <c r="H27" s="30">
        <v>235.75</v>
      </c>
      <c r="I27" s="30">
        <v>304.27</v>
      </c>
      <c r="J27" s="30">
        <v>116.93</v>
      </c>
      <c r="K27" s="30">
        <f t="shared" si="5"/>
        <v>2341.1299999999997</v>
      </c>
      <c r="L27" s="59"/>
      <c r="M27" s="59"/>
      <c r="N27" s="59"/>
    </row>
    <row r="28" spans="1:14" ht="16.5" customHeight="1">
      <c r="A28" s="18" t="s">
        <v>80</v>
      </c>
      <c r="B28" s="30">
        <v>888.56</v>
      </c>
      <c r="C28" s="30">
        <v>817.04</v>
      </c>
      <c r="D28" s="30">
        <v>984.92</v>
      </c>
      <c r="E28" s="30">
        <v>570.37</v>
      </c>
      <c r="F28" s="30">
        <v>595.39</v>
      </c>
      <c r="G28" s="30">
        <v>677.27</v>
      </c>
      <c r="H28" s="30">
        <v>686.41</v>
      </c>
      <c r="I28" s="30">
        <v>985.52</v>
      </c>
      <c r="J28" s="30">
        <v>311.89</v>
      </c>
      <c r="K28" s="30">
        <f t="shared" si="5"/>
        <v>6517.37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-168522.5</v>
      </c>
      <c r="C31" s="30">
        <f t="shared" si="8"/>
        <v>-95678.39</v>
      </c>
      <c r="D31" s="30">
        <f t="shared" si="8"/>
        <v>-134604.43000000002</v>
      </c>
      <c r="E31" s="30">
        <f t="shared" si="8"/>
        <v>-138451.37</v>
      </c>
      <c r="F31" s="30">
        <f t="shared" si="8"/>
        <v>-71225.42</v>
      </c>
      <c r="G31" s="30">
        <f t="shared" si="8"/>
        <v>-161044.78000000003</v>
      </c>
      <c r="H31" s="30">
        <f t="shared" si="8"/>
        <v>-51433.36</v>
      </c>
      <c r="I31" s="30">
        <f t="shared" si="8"/>
        <v>-118725.05</v>
      </c>
      <c r="J31" s="30">
        <f t="shared" si="8"/>
        <v>-33759.83</v>
      </c>
      <c r="K31" s="30">
        <f aca="true" t="shared" si="9" ref="K31:K39">SUM(B31:J31)</f>
        <v>-973445.1300000001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-157740.74</v>
      </c>
      <c r="C32" s="30">
        <f t="shared" si="10"/>
        <v>-88508</v>
      </c>
      <c r="D32" s="30">
        <f t="shared" si="10"/>
        <v>-102643.9</v>
      </c>
      <c r="E32" s="30">
        <f t="shared" si="10"/>
        <v>-133002.47</v>
      </c>
      <c r="F32" s="30">
        <f t="shared" si="10"/>
        <v>-59879.6</v>
      </c>
      <c r="G32" s="30">
        <f t="shared" si="10"/>
        <v>-135271.95</v>
      </c>
      <c r="H32" s="30">
        <f t="shared" si="10"/>
        <v>-45558.520000000004</v>
      </c>
      <c r="I32" s="30">
        <f t="shared" si="10"/>
        <v>-110877.64</v>
      </c>
      <c r="J32" s="30">
        <f t="shared" si="10"/>
        <v>-24399.67</v>
      </c>
      <c r="K32" s="30">
        <f t="shared" si="9"/>
        <v>-857882.49</v>
      </c>
      <c r="L32"/>
      <c r="M32"/>
      <c r="N32"/>
    </row>
    <row r="33" spans="1:14" s="23" customFormat="1" ht="16.5" customHeight="1">
      <c r="A33" s="29" t="s">
        <v>56</v>
      </c>
      <c r="B33" s="30">
        <f aca="true" t="shared" si="11" ref="B33:J33">-ROUND((B9)*$E$3,2)</f>
        <v>-80326.4</v>
      </c>
      <c r="C33" s="30">
        <f t="shared" si="11"/>
        <v>-80775.2</v>
      </c>
      <c r="D33" s="30">
        <f t="shared" si="11"/>
        <v>-80568.4</v>
      </c>
      <c r="E33" s="30">
        <f t="shared" si="11"/>
        <v>-53460</v>
      </c>
      <c r="F33" s="30">
        <f t="shared" si="11"/>
        <v>-59879.6</v>
      </c>
      <c r="G33" s="30">
        <f t="shared" si="11"/>
        <v>-32247.6</v>
      </c>
      <c r="H33" s="30">
        <f t="shared" si="11"/>
        <v>-28437.2</v>
      </c>
      <c r="I33" s="30">
        <f t="shared" si="11"/>
        <v>-84158.8</v>
      </c>
      <c r="J33" s="30">
        <f t="shared" si="11"/>
        <v>-16156.8</v>
      </c>
      <c r="K33" s="30">
        <f t="shared" si="9"/>
        <v>-516009.99999999994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-77414.34</v>
      </c>
      <c r="C36" s="30">
        <v>-7732.8</v>
      </c>
      <c r="D36" s="30">
        <v>-22075.5</v>
      </c>
      <c r="E36" s="30">
        <v>-79542.47</v>
      </c>
      <c r="F36" s="26">
        <v>0</v>
      </c>
      <c r="G36" s="30">
        <v>-103024.35</v>
      </c>
      <c r="H36" s="30">
        <v>-17121.32</v>
      </c>
      <c r="I36" s="30">
        <v>-26718.84</v>
      </c>
      <c r="J36" s="30">
        <v>-8242.87</v>
      </c>
      <c r="K36" s="30">
        <f t="shared" si="9"/>
        <v>-341872.49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-10781.76</v>
      </c>
      <c r="C37" s="27">
        <f t="shared" si="12"/>
        <v>-7170.39</v>
      </c>
      <c r="D37" s="27">
        <f t="shared" si="12"/>
        <v>-31960.530000000028</v>
      </c>
      <c r="E37" s="27">
        <f t="shared" si="12"/>
        <v>-5448.9</v>
      </c>
      <c r="F37" s="27">
        <f t="shared" si="12"/>
        <v>-11345.82</v>
      </c>
      <c r="G37" s="27">
        <f t="shared" si="12"/>
        <v>-25772.83</v>
      </c>
      <c r="H37" s="27">
        <f t="shared" si="12"/>
        <v>-5874.84</v>
      </c>
      <c r="I37" s="27">
        <f t="shared" si="12"/>
        <v>-7847.41</v>
      </c>
      <c r="J37" s="27">
        <f t="shared" si="12"/>
        <v>-9360.16</v>
      </c>
      <c r="K37" s="30">
        <f t="shared" si="9"/>
        <v>-115562.64000000003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-23128.53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-6695.59</v>
      </c>
      <c r="K38" s="30">
        <f t="shared" si="9"/>
        <v>-29824.12</v>
      </c>
      <c r="L38"/>
      <c r="M38"/>
      <c r="N38"/>
    </row>
    <row r="39" spans="1:14" ht="16.5" customHeight="1">
      <c r="A39" s="25" t="s">
        <v>16</v>
      </c>
      <c r="B39" s="27">
        <v>-3162.29</v>
      </c>
      <c r="C39" s="27">
        <v>0</v>
      </c>
      <c r="D39" s="27">
        <v>0</v>
      </c>
      <c r="E39" s="27">
        <v>0</v>
      </c>
      <c r="F39" s="27">
        <v>-5896.92</v>
      </c>
      <c r="G39" s="27">
        <v>-19800</v>
      </c>
      <c r="H39" s="27">
        <v>-396</v>
      </c>
      <c r="I39" s="27">
        <v>-198</v>
      </c>
      <c r="J39" s="27">
        <v>0</v>
      </c>
      <c r="K39" s="30">
        <f t="shared" si="9"/>
        <v>-29453.21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66</v>
      </c>
      <c r="B45" s="17">
        <v>0</v>
      </c>
      <c r="C45" s="17">
        <v>0</v>
      </c>
      <c r="D45" s="17">
        <v>1566000</v>
      </c>
      <c r="E45" s="17">
        <v>0</v>
      </c>
      <c r="F45" s="17">
        <v>0</v>
      </c>
      <c r="G45" s="17">
        <v>0</v>
      </c>
      <c r="H45" s="17">
        <v>972000</v>
      </c>
      <c r="I45" s="17">
        <v>0</v>
      </c>
      <c r="J45" s="17">
        <v>0</v>
      </c>
      <c r="K45" s="30">
        <f aca="true" t="shared" si="13" ref="K45:K52">SUM(B45:J45)</f>
        <v>2538000</v>
      </c>
      <c r="L45" s="24"/>
      <c r="M45"/>
      <c r="N45"/>
    </row>
    <row r="46" spans="1:14" s="23" customFormat="1" ht="16.5" customHeight="1">
      <c r="A46" s="25" t="s">
        <v>67</v>
      </c>
      <c r="B46" s="17">
        <v>0</v>
      </c>
      <c r="C46" s="17">
        <v>0</v>
      </c>
      <c r="D46" s="17">
        <v>-1566000</v>
      </c>
      <c r="E46" s="17">
        <v>0</v>
      </c>
      <c r="F46" s="17">
        <v>0</v>
      </c>
      <c r="G46" s="17">
        <v>0</v>
      </c>
      <c r="H46" s="17">
        <v>-972000</v>
      </c>
      <c r="I46" s="17">
        <v>0</v>
      </c>
      <c r="J46" s="17">
        <v>0</v>
      </c>
      <c r="K46" s="30">
        <f t="shared" si="13"/>
        <v>-2538000</v>
      </c>
      <c r="L46" s="24"/>
      <c r="M46"/>
      <c r="N46"/>
    </row>
    <row r="47" spans="1:14" s="23" customFormat="1" ht="16.5" customHeight="1">
      <c r="A47" s="25" t="s">
        <v>10</v>
      </c>
      <c r="B47" s="17">
        <v>-7619.47</v>
      </c>
      <c r="C47" s="17">
        <v>-7170.39</v>
      </c>
      <c r="D47" s="17">
        <v>-8832</v>
      </c>
      <c r="E47" s="17">
        <v>-5448.9</v>
      </c>
      <c r="F47" s="17">
        <v>-5448.9</v>
      </c>
      <c r="G47" s="17">
        <v>-5972.83</v>
      </c>
      <c r="H47" s="17">
        <v>-5478.84</v>
      </c>
      <c r="I47" s="17">
        <v>-7649.41</v>
      </c>
      <c r="J47" s="17">
        <v>-2664.57</v>
      </c>
      <c r="K47" s="30">
        <f t="shared" si="13"/>
        <v>-56285.310000000005</v>
      </c>
      <c r="L47" s="24"/>
      <c r="M47"/>
      <c r="N47"/>
    </row>
    <row r="48" spans="1:12" ht="12" customHeight="1">
      <c r="A48" s="22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74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75</v>
      </c>
      <c r="B51" s="30">
        <v>-106674.27</v>
      </c>
      <c r="C51" s="30">
        <v>-110914.98</v>
      </c>
      <c r="D51" s="30">
        <v>-136612.19</v>
      </c>
      <c r="E51" s="30">
        <v>-101660.72</v>
      </c>
      <c r="F51" s="30">
        <v>-67177.22</v>
      </c>
      <c r="G51" s="30">
        <v>-66771.77</v>
      </c>
      <c r="H51" s="30">
        <v>-52498.53</v>
      </c>
      <c r="I51" s="30">
        <v>-82400.91</v>
      </c>
      <c r="J51" s="30">
        <v>-24475.26</v>
      </c>
      <c r="K51" s="30">
        <f t="shared" si="13"/>
        <v>-749185.8500000001</v>
      </c>
      <c r="L51" s="59"/>
      <c r="M51" s="59"/>
      <c r="N51" s="59"/>
    </row>
    <row r="52" spans="1:14" ht="16.5" customHeight="1">
      <c r="A52" s="25" t="s">
        <v>76</v>
      </c>
      <c r="B52" s="30">
        <v>106674.27</v>
      </c>
      <c r="C52" s="30">
        <v>110914.98</v>
      </c>
      <c r="D52" s="30">
        <v>136612.19</v>
      </c>
      <c r="E52" s="30">
        <v>101660.72</v>
      </c>
      <c r="F52" s="30">
        <v>67177.22</v>
      </c>
      <c r="G52" s="30">
        <v>66771.77</v>
      </c>
      <c r="H52" s="30">
        <v>52498.53</v>
      </c>
      <c r="I52" s="30">
        <v>82400.91</v>
      </c>
      <c r="J52" s="30">
        <v>24475.26</v>
      </c>
      <c r="K52" s="30">
        <f t="shared" si="13"/>
        <v>749185.8500000001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1586801.16</v>
      </c>
      <c r="C54" s="27">
        <f t="shared" si="15"/>
        <v>1555836.9700000002</v>
      </c>
      <c r="D54" s="27">
        <f t="shared" si="15"/>
        <v>1900009.6400000001</v>
      </c>
      <c r="E54" s="27">
        <f t="shared" si="15"/>
        <v>1114091.85</v>
      </c>
      <c r="F54" s="27">
        <f t="shared" si="15"/>
        <v>1184088.7</v>
      </c>
      <c r="G54" s="27">
        <f t="shared" si="15"/>
        <v>1212536.84</v>
      </c>
      <c r="H54" s="27">
        <f t="shared" si="15"/>
        <v>1209506.4899999995</v>
      </c>
      <c r="I54" s="27">
        <f t="shared" si="15"/>
        <v>1643107.5199999998</v>
      </c>
      <c r="J54" s="27">
        <f t="shared" si="15"/>
        <v>578765.6200000001</v>
      </c>
      <c r="K54" s="20">
        <f>SUM(B54:J54)</f>
        <v>11984744.79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1586801.15</v>
      </c>
      <c r="C60" s="10">
        <f t="shared" si="17"/>
        <v>1555836.9666653704</v>
      </c>
      <c r="D60" s="10">
        <f t="shared" si="17"/>
        <v>1900009.643905003</v>
      </c>
      <c r="E60" s="10">
        <f t="shared" si="17"/>
        <v>1114091.8475674922</v>
      </c>
      <c r="F60" s="10">
        <f t="shared" si="17"/>
        <v>1184088.700977744</v>
      </c>
      <c r="G60" s="10">
        <f t="shared" si="17"/>
        <v>1212536.8360722137</v>
      </c>
      <c r="H60" s="10">
        <f t="shared" si="17"/>
        <v>1209506.485857427</v>
      </c>
      <c r="I60" s="10">
        <f>SUM(I61:I73)</f>
        <v>1643107.52</v>
      </c>
      <c r="J60" s="10">
        <f t="shared" si="17"/>
        <v>578765.6184895661</v>
      </c>
      <c r="K60" s="5">
        <f>SUM(K61:K73)</f>
        <v>11984744.769534815</v>
      </c>
      <c r="L60" s="9"/>
    </row>
    <row r="61" spans="1:12" ht="16.5" customHeight="1">
      <c r="A61" s="7" t="s">
        <v>57</v>
      </c>
      <c r="B61" s="8">
        <v>1387181.5699999998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1387181.5699999998</v>
      </c>
      <c r="L61"/>
    </row>
    <row r="62" spans="1:12" ht="16.5" customHeight="1">
      <c r="A62" s="7" t="s">
        <v>58</v>
      </c>
      <c r="B62" s="8">
        <v>199619.58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199619.58</v>
      </c>
      <c r="L62"/>
    </row>
    <row r="63" spans="1:12" ht="16.5" customHeight="1">
      <c r="A63" s="7" t="s">
        <v>4</v>
      </c>
      <c r="B63" s="6">
        <v>0</v>
      </c>
      <c r="C63" s="8">
        <v>1555836.9666653704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1555836.9666653704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1900009.643905003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1900009.643905003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1114091.8475674922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1114091.8475674922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1184088.700977744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1184088.700977744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1212536.8360722137</v>
      </c>
      <c r="H67" s="6">
        <v>0</v>
      </c>
      <c r="I67" s="6">
        <v>0</v>
      </c>
      <c r="J67" s="6">
        <v>0</v>
      </c>
      <c r="K67" s="5">
        <f t="shared" si="18"/>
        <v>1212536.8360722137</v>
      </c>
    </row>
    <row r="68" spans="1:11" ht="16.5" customHeight="1">
      <c r="A68" s="7" t="s">
        <v>50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1209506.485857427</v>
      </c>
      <c r="I68" s="6">
        <v>0</v>
      </c>
      <c r="J68" s="6">
        <v>0</v>
      </c>
      <c r="K68" s="5">
        <f t="shared" si="18"/>
        <v>1209506.485857427</v>
      </c>
    </row>
    <row r="69" spans="1:11" ht="16.5" customHeight="1">
      <c r="A69" s="7" t="s">
        <v>51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52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598419.76</v>
      </c>
      <c r="J70" s="6">
        <v>0</v>
      </c>
      <c r="K70" s="5">
        <f t="shared" si="18"/>
        <v>598419.76</v>
      </c>
    </row>
    <row r="71" spans="1:11" ht="16.5" customHeight="1">
      <c r="A71" s="7" t="s">
        <v>53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1044687.76</v>
      </c>
      <c r="J71" s="6">
        <v>0</v>
      </c>
      <c r="K71" s="5">
        <f t="shared" si="18"/>
        <v>1044687.76</v>
      </c>
    </row>
    <row r="72" spans="1:11" ht="16.5" customHeight="1">
      <c r="A72" s="7" t="s">
        <v>54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578765.6184895661</v>
      </c>
      <c r="K72" s="5">
        <f t="shared" si="18"/>
        <v>578765.6184895661</v>
      </c>
    </row>
    <row r="73" spans="1:11" ht="18" customHeight="1">
      <c r="A73" s="4" t="s">
        <v>65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77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2023-01-16T19:06:55Z</dcterms:modified>
  <cp:category/>
  <cp:version/>
  <cp:contentType/>
  <cp:contentStatus/>
</cp:coreProperties>
</file>