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<sst xmlns="http://schemas.openxmlformats.org/spreadsheetml/2006/main" count="82" uniqueCount="81">
  <si>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</si>
  <si>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</si>
  <si>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</si>
  <si>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</si>
  <si>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</si>
  <si>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</si>
  <si>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</si>
  <si>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</si>
  <si>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</si>
  <si>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</si>
  <si>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</si>
  <si>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</si>
  <si>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</si>
  <si>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</si>
  <si>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</si>
  <si>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</si>
  <si>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</si>
  <si>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</si>
  <si>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</si>
  <si>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</si>
  <si>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</si>
  <si>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</si>
  <si>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</si>
  <si>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</si>
  <si>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</si>
  <si>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</si>
  <si>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</si>
  <si>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</si>
  <si>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</si>
  <si>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</si>
  <si>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</si>
  <si>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</si>
  <si>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</si>
  <si>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</si>
  <si>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</si>
  <si>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</si>
  <si>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</si>
  <si>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</si>
  <si>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</si>
  <si>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</si>
  <si>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</si>
  <si>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</si>
  <si>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</si>
  <si>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</si>
  <si>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</si>
  <si>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</si>
  <si>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</si>
  <si>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</si>
  <si>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</si>
  <si>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</si>
  <si>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</si>
  <si>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</si>
  <si>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</si>
  <si>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</si>
  <si>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</si>
  <si>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</si>
  <si>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</si>
  <si>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</si>
  <si>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</si>
  <si>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</si>
  <si>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</si>
  <si>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</si>
  <si>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</si>
  <si>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</si>
  <si>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</si>
  <si>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</si>
  <si>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</si>
  <si>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</si>
  <si>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</si>
  <si>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</si>
  <si>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</si>
  <si>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</si>
  <si>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</si>
  <si>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</si>
  <si>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</si>
  <si>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</si>
  <si>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</si>
  <si>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</si>
  <si>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OPERAÇÃO 04/11/22 - VENCIMENTO 11/11/22</t>
  </si>
  <si>
    <t>4.7. Remuneração Comunicação de dados por chip</t>
  </si>
  <si>
    <t>4.8.Remuneração Manutenção Validadores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</si>
</sst>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69" fontId="32" fillId="33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7" sqref="A27:A28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78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9"/>
      <c r="B3" s="52"/>
      <c r="C3" s="49"/>
      <c r="D3" s="49" t="s">
        <v>49</v>
      </c>
      <c r="E3" s="51">
        <v>4.4</v>
      </c>
      <c r="F3" s="51"/>
      <c r="G3" s="50"/>
      <c r="H3" s="50"/>
      <c r="I3" s="50"/>
      <c r="J3" s="50"/>
      <c r="K3" s="49"/>
    </row>
    <row r="4" spans="1:11" ht="15.75">
      <c r="A4" s="63" t="s">
        <v>48</v>
      </c>
      <c r="B4" s="64" t="s">
        <v>47</v>
      </c>
      <c r="C4" s="65"/>
      <c r="D4" s="65"/>
      <c r="E4" s="65"/>
      <c r="F4" s="65"/>
      <c r="G4" s="65"/>
      <c r="H4" s="65"/>
      <c r="I4" s="65"/>
      <c r="J4" s="65"/>
      <c r="K4" s="63" t="s">
        <v>46</v>
      </c>
    </row>
    <row r="5" spans="1:11" ht="43.5" customHeight="1">
      <c r="A5" s="63"/>
      <c r="B5" s="47" t="s">
        <v>59</v>
      </c>
      <c r="C5" s="47" t="s">
        <v>45</v>
      </c>
      <c r="D5" s="48" t="s">
        <v>60</v>
      </c>
      <c r="E5" s="48" t="s">
        <v>61</v>
      </c>
      <c r="F5" s="48" t="s">
        <v>62</v>
      </c>
      <c r="G5" s="47" t="s">
        <v>63</v>
      </c>
      <c r="H5" s="48" t="s">
        <v>60</v>
      </c>
      <c r="I5" s="47" t="s">
        <v>44</v>
      </c>
      <c r="J5" s="47" t="s">
        <v>64</v>
      </c>
      <c r="K5" s="63"/>
    </row>
    <row r="6" spans="1:11" ht="18.75" customHeight="1">
      <c r="A6" s="63"/>
      <c r="B6" s="46" t="s">
        <v>43</v>
      </c>
      <c r="C6" s="46" t="s">
        <v>42</v>
      </c>
      <c r="D6" s="46" t="s">
        <v>41</v>
      </c>
      <c r="E6" s="46" t="s">
        <v>40</v>
      </c>
      <c r="F6" s="46" t="s">
        <v>39</v>
      </c>
      <c r="G6" s="46" t="s">
        <v>38</v>
      </c>
      <c r="H6" s="46" t="s">
        <v>37</v>
      </c>
      <c r="I6" s="46" t="s">
        <v>36</v>
      </c>
      <c r="J6" s="46" t="s">
        <v>35</v>
      </c>
      <c r="K6" s="63"/>
    </row>
    <row r="7" spans="1:14" ht="16.5" customHeight="1">
      <c r="A7" s="13" t="s">
        <v>34</v>
      </c>
      <c r="B7" s="45">
        <f>+B8+B11</f>
        <v>338073</v>
      </c>
      <c r="C7" s="45">
        <f aca="true" t="shared" si="0" ref="C7:J7">+C8+C11</f>
        <v>277323</v>
      </c>
      <c r="D7" s="45">
        <f t="shared" si="0"/>
        <v>343923</v>
      </c>
      <c r="E7" s="45">
        <f t="shared" si="0"/>
        <v>186624</v>
      </c>
      <c r="F7" s="45">
        <f t="shared" si="0"/>
        <v>236004</v>
      </c>
      <c r="G7" s="45">
        <f t="shared" si="0"/>
        <v>232195</v>
      </c>
      <c r="H7" s="45">
        <f t="shared" si="0"/>
        <v>274967</v>
      </c>
      <c r="I7" s="45">
        <f t="shared" si="0"/>
        <v>380759</v>
      </c>
      <c r="J7" s="45">
        <f t="shared" si="0"/>
        <v>119409</v>
      </c>
      <c r="K7" s="38">
        <f aca="true" t="shared" si="1" ref="K7:K13">SUM(B7:J7)</f>
        <v>2389277</v>
      </c>
      <c r="L7" s="44"/>
      <c r="M7"/>
      <c r="N7"/>
    </row>
    <row r="8" spans="1:14" ht="16.5" customHeight="1">
      <c r="A8" s="42" t="s">
        <v>33</v>
      </c>
      <c r="B8" s="43">
        <f aca="true" t="shared" si="2" ref="B8:J8">+B9+B10</f>
        <v>17700</v>
      </c>
      <c r="C8" s="43">
        <f t="shared" si="2"/>
        <v>18309</v>
      </c>
      <c r="D8" s="43">
        <f t="shared" si="2"/>
        <v>17735</v>
      </c>
      <c r="E8" s="43">
        <f t="shared" si="2"/>
        <v>11936</v>
      </c>
      <c r="F8" s="43">
        <f t="shared" si="2"/>
        <v>12987</v>
      </c>
      <c r="G8" s="43">
        <f t="shared" si="2"/>
        <v>7118</v>
      </c>
      <c r="H8" s="43">
        <f t="shared" si="2"/>
        <v>6295</v>
      </c>
      <c r="I8" s="43">
        <f t="shared" si="2"/>
        <v>19226</v>
      </c>
      <c r="J8" s="43">
        <f t="shared" si="2"/>
        <v>3750</v>
      </c>
      <c r="K8" s="38">
        <f t="shared" si="1"/>
        <v>115056</v>
      </c>
      <c r="L8"/>
      <c r="M8"/>
      <c r="N8"/>
    </row>
    <row r="9" spans="1:14" ht="16.5" customHeight="1">
      <c r="A9" s="22" t="s">
        <v>32</v>
      </c>
      <c r="B9" s="43">
        <v>17646</v>
      </c>
      <c r="C9" s="43">
        <v>18301</v>
      </c>
      <c r="D9" s="43">
        <v>17726</v>
      </c>
      <c r="E9" s="43">
        <v>11778</v>
      </c>
      <c r="F9" s="43">
        <v>12972</v>
      </c>
      <c r="G9" s="43">
        <v>7118</v>
      </c>
      <c r="H9" s="43">
        <v>6295</v>
      </c>
      <c r="I9" s="43">
        <v>19147</v>
      </c>
      <c r="J9" s="43">
        <v>3750</v>
      </c>
      <c r="K9" s="38">
        <f t="shared" si="1"/>
        <v>114733</v>
      </c>
      <c r="L9"/>
      <c r="M9"/>
      <c r="N9"/>
    </row>
    <row r="10" spans="1:14" ht="16.5" customHeight="1">
      <c r="A10" s="22" t="s">
        <v>31</v>
      </c>
      <c r="B10" s="43">
        <v>54</v>
      </c>
      <c r="C10" s="43">
        <v>8</v>
      </c>
      <c r="D10" s="43">
        <v>9</v>
      </c>
      <c r="E10" s="43">
        <v>158</v>
      </c>
      <c r="F10" s="43">
        <v>15</v>
      </c>
      <c r="G10" s="43">
        <v>0</v>
      </c>
      <c r="H10" s="43">
        <v>0</v>
      </c>
      <c r="I10" s="43">
        <v>79</v>
      </c>
      <c r="J10" s="43">
        <v>0</v>
      </c>
      <c r="K10" s="38">
        <f t="shared" si="1"/>
        <v>323</v>
      </c>
      <c r="L10"/>
      <c r="M10"/>
      <c r="N10"/>
    </row>
    <row r="11" spans="1:14" ht="16.5" customHeight="1">
      <c r="A11" s="42" t="s">
        <v>68</v>
      </c>
      <c r="B11" s="41">
        <v>320373</v>
      </c>
      <c r="C11" s="41">
        <v>259014</v>
      </c>
      <c r="D11" s="41">
        <v>326188</v>
      </c>
      <c r="E11" s="41">
        <v>174688</v>
      </c>
      <c r="F11" s="41">
        <v>223017</v>
      </c>
      <c r="G11" s="41">
        <v>225077</v>
      </c>
      <c r="H11" s="41">
        <v>268672</v>
      </c>
      <c r="I11" s="41">
        <v>361533</v>
      </c>
      <c r="J11" s="41">
        <v>115659</v>
      </c>
      <c r="K11" s="38">
        <f t="shared" si="1"/>
        <v>2274221</v>
      </c>
      <c r="L11" s="58"/>
      <c r="M11" s="58"/>
      <c r="N11" s="58"/>
    </row>
    <row r="12" spans="1:14" ht="16.5" customHeight="1">
      <c r="A12" s="22" t="s">
        <v>69</v>
      </c>
      <c r="B12" s="41">
        <v>22074</v>
      </c>
      <c r="C12" s="41">
        <v>19605</v>
      </c>
      <c r="D12" s="41">
        <v>25101</v>
      </c>
      <c r="E12" s="41">
        <v>16401</v>
      </c>
      <c r="F12" s="41">
        <v>13486</v>
      </c>
      <c r="G12" s="41">
        <v>12896</v>
      </c>
      <c r="H12" s="41">
        <v>13043</v>
      </c>
      <c r="I12" s="41">
        <v>19134</v>
      </c>
      <c r="J12" s="41">
        <v>4966</v>
      </c>
      <c r="K12" s="38">
        <f t="shared" si="1"/>
        <v>146706</v>
      </c>
      <c r="L12" s="58"/>
      <c r="M12" s="58"/>
      <c r="N12" s="58"/>
    </row>
    <row r="13" spans="1:14" ht="16.5" customHeight="1">
      <c r="A13" s="22" t="s">
        <v>70</v>
      </c>
      <c r="B13" s="41">
        <f>+B11-B12</f>
        <v>298299</v>
      </c>
      <c r="C13" s="41">
        <f>+C11-C12</f>
        <v>239409</v>
      </c>
      <c r="D13" s="41">
        <f>+D11-D12</f>
        <v>301087</v>
      </c>
      <c r="E13" s="41">
        <f aca="true" t="shared" si="3" ref="E13:J13">+E11-E12</f>
        <v>158287</v>
      </c>
      <c r="F13" s="41">
        <f t="shared" si="3"/>
        <v>209531</v>
      </c>
      <c r="G13" s="41">
        <f t="shared" si="3"/>
        <v>212181</v>
      </c>
      <c r="H13" s="41">
        <f t="shared" si="3"/>
        <v>255629</v>
      </c>
      <c r="I13" s="41">
        <f t="shared" si="3"/>
        <v>342399</v>
      </c>
      <c r="J13" s="41">
        <f t="shared" si="3"/>
        <v>110693</v>
      </c>
      <c r="K13" s="38">
        <f t="shared" si="1"/>
        <v>2127515</v>
      </c>
      <c r="L13" s="59"/>
      <c r="M13" s="58"/>
      <c r="N13" s="58"/>
    </row>
    <row r="14" spans="1:14" ht="12" customHeight="1">
      <c r="A14" s="22"/>
      <c r="B14" s="41"/>
      <c r="C14" s="41"/>
      <c r="D14" s="41"/>
      <c r="E14" s="41"/>
      <c r="F14" s="41"/>
      <c r="G14" s="41"/>
      <c r="H14" s="41"/>
      <c r="I14" s="41"/>
      <c r="J14" s="41"/>
      <c r="K14" s="38"/>
      <c r="L14"/>
      <c r="M14"/>
      <c r="N14"/>
    </row>
    <row r="15" spans="1:14" ht="15.75" customHeight="1">
      <c r="A15" s="16" t="s">
        <v>30</v>
      </c>
      <c r="B15" s="40">
        <v>4.4911</v>
      </c>
      <c r="C15" s="40">
        <v>4.9339</v>
      </c>
      <c r="D15" s="40">
        <v>5.4695</v>
      </c>
      <c r="E15" s="40">
        <v>4.7554</v>
      </c>
      <c r="F15" s="40">
        <v>5.0324</v>
      </c>
      <c r="G15" s="40">
        <v>5.0834</v>
      </c>
      <c r="H15" s="40">
        <v>4.0475</v>
      </c>
      <c r="I15" s="40">
        <v>4.0885</v>
      </c>
      <c r="J15" s="40">
        <v>4.6262</v>
      </c>
      <c r="K15" s="31"/>
      <c r="L15"/>
      <c r="M15"/>
      <c r="N15"/>
    </row>
    <row r="16" spans="1:12" ht="15.75" customHeight="1">
      <c r="A16" s="16" t="s">
        <v>71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31"/>
      <c r="L16" s="58"/>
    </row>
    <row r="17" spans="1:12" ht="15.75" customHeight="1">
      <c r="A17" s="16"/>
      <c r="B17" s="60"/>
      <c r="C17" s="60"/>
      <c r="D17" s="60"/>
      <c r="E17" s="60"/>
      <c r="F17" s="60"/>
      <c r="G17" s="60"/>
      <c r="H17" s="60"/>
      <c r="I17" s="60"/>
      <c r="J17" s="60"/>
      <c r="K17" s="31"/>
      <c r="L17" s="58"/>
    </row>
    <row r="18" spans="1:11" ht="16.5" customHeight="1">
      <c r="A18" s="16" t="s">
        <v>29</v>
      </c>
      <c r="B18" s="39">
        <v>1.126540523186419</v>
      </c>
      <c r="C18" s="39">
        <v>1.163290469879002</v>
      </c>
      <c r="D18" s="39">
        <v>1.05838702231726</v>
      </c>
      <c r="E18" s="39">
        <v>1.374670590949927</v>
      </c>
      <c r="F18" s="39">
        <v>1.029351356798626</v>
      </c>
      <c r="G18" s="39">
        <v>1.137247977364193</v>
      </c>
      <c r="H18" s="39">
        <v>1.101530572463052</v>
      </c>
      <c r="I18" s="39">
        <v>1.090769726828659</v>
      </c>
      <c r="J18" s="39">
        <v>1.083533523792086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73</v>
      </c>
      <c r="B20" s="36">
        <f>SUM(B21:B28)</f>
        <v>1765878.38</v>
      </c>
      <c r="C20" s="36">
        <f aca="true" t="shared" si="4" ref="C20:J20">SUM(C21:C28)</f>
        <v>1649491.3099999998</v>
      </c>
      <c r="D20" s="36">
        <f t="shared" si="4"/>
        <v>2056091.8</v>
      </c>
      <c r="E20" s="36">
        <f t="shared" si="4"/>
        <v>1261683.81</v>
      </c>
      <c r="F20" s="36">
        <f t="shared" si="4"/>
        <v>1265973.8600000003</v>
      </c>
      <c r="G20" s="36">
        <f t="shared" si="4"/>
        <v>1384112.7000000002</v>
      </c>
      <c r="H20" s="36">
        <f t="shared" si="4"/>
        <v>1273662.9699999997</v>
      </c>
      <c r="I20" s="36">
        <f t="shared" si="4"/>
        <v>1778845.63</v>
      </c>
      <c r="J20" s="36">
        <f t="shared" si="4"/>
        <v>613547.75</v>
      </c>
      <c r="K20" s="36">
        <f aca="true" t="shared" si="5" ref="K20:K28">SUM(B20:J20)</f>
        <v>13049288.209999997</v>
      </c>
      <c r="L20"/>
      <c r="M20"/>
      <c r="N20"/>
    </row>
    <row r="21" spans="1:14" ht="16.5" customHeight="1">
      <c r="A21" s="35" t="s">
        <v>28</v>
      </c>
      <c r="B21" s="57">
        <f>ROUND((B15+B16)*B7,2)</f>
        <v>1518319.65</v>
      </c>
      <c r="C21" s="57">
        <f>ROUND((C15+C16)*C7,2)</f>
        <v>1368283.95</v>
      </c>
      <c r="D21" s="57">
        <f aca="true" t="shared" si="6" ref="D21:J21">ROUND((D15+D16)*D7,2)</f>
        <v>1881086.85</v>
      </c>
      <c r="E21" s="57">
        <f t="shared" si="6"/>
        <v>887471.77</v>
      </c>
      <c r="F21" s="57">
        <f t="shared" si="6"/>
        <v>1187666.53</v>
      </c>
      <c r="G21" s="57">
        <f t="shared" si="6"/>
        <v>1180340.06</v>
      </c>
      <c r="H21" s="57">
        <f t="shared" si="6"/>
        <v>1112928.93</v>
      </c>
      <c r="I21" s="57">
        <f t="shared" si="6"/>
        <v>1556733.17</v>
      </c>
      <c r="J21" s="57">
        <f t="shared" si="6"/>
        <v>552409.92</v>
      </c>
      <c r="K21" s="30">
        <f t="shared" si="5"/>
        <v>11245240.829999998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192128.96</v>
      </c>
      <c r="C22" s="30">
        <f t="shared" si="7"/>
        <v>223427.73</v>
      </c>
      <c r="D22" s="30">
        <f t="shared" si="7"/>
        <v>109831.06</v>
      </c>
      <c r="E22" s="30">
        <f t="shared" si="7"/>
        <v>332509.57</v>
      </c>
      <c r="F22" s="30">
        <f t="shared" si="7"/>
        <v>34859.62</v>
      </c>
      <c r="G22" s="30">
        <f t="shared" si="7"/>
        <v>161999.29</v>
      </c>
      <c r="H22" s="30">
        <f t="shared" si="7"/>
        <v>112996.31</v>
      </c>
      <c r="I22" s="30">
        <f t="shared" si="7"/>
        <v>141304.24</v>
      </c>
      <c r="J22" s="30">
        <f t="shared" si="7"/>
        <v>46144.75</v>
      </c>
      <c r="K22" s="30">
        <f t="shared" si="5"/>
        <v>1355201.53</v>
      </c>
      <c r="L22"/>
      <c r="M22"/>
      <c r="N22"/>
    </row>
    <row r="23" spans="1:14" ht="16.5" customHeight="1">
      <c r="A23" s="18" t="s">
        <v>26</v>
      </c>
      <c r="B23" s="30">
        <v>51029.77</v>
      </c>
      <c r="C23" s="30">
        <v>51807.16</v>
      </c>
      <c r="D23" s="30">
        <v>56876.8</v>
      </c>
      <c r="E23" s="30">
        <v>36371.85</v>
      </c>
      <c r="F23" s="30">
        <v>39848.79</v>
      </c>
      <c r="G23" s="30">
        <v>37996.62</v>
      </c>
      <c r="H23" s="30">
        <v>42250.76</v>
      </c>
      <c r="I23" s="30">
        <v>74564.49</v>
      </c>
      <c r="J23" s="30">
        <v>19140.45</v>
      </c>
      <c r="K23" s="30">
        <f t="shared" si="5"/>
        <v>409886.69</v>
      </c>
      <c r="L23"/>
      <c r="M23"/>
      <c r="N23"/>
    </row>
    <row r="24" spans="1:14" ht="16.5" customHeight="1">
      <c r="A24" s="18" t="s">
        <v>25</v>
      </c>
      <c r="B24" s="30">
        <v>1787.07</v>
      </c>
      <c r="C24" s="34">
        <v>3574.14</v>
      </c>
      <c r="D24" s="34">
        <v>5361.21</v>
      </c>
      <c r="E24" s="30">
        <v>3574.14</v>
      </c>
      <c r="F24" s="30">
        <v>1787.07</v>
      </c>
      <c r="G24" s="34">
        <v>1787.07</v>
      </c>
      <c r="H24" s="34">
        <v>3574.14</v>
      </c>
      <c r="I24" s="34">
        <v>3574.14</v>
      </c>
      <c r="J24" s="34">
        <v>1787.07</v>
      </c>
      <c r="K24" s="30">
        <f t="shared" si="5"/>
        <v>26806.05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-6839.75</v>
      </c>
      <c r="K25" s="30">
        <f t="shared" si="5"/>
        <v>-6839.75</v>
      </c>
      <c r="L25"/>
      <c r="M25"/>
      <c r="N25"/>
    </row>
    <row r="26" spans="1:14" ht="16.5" customHeight="1">
      <c r="A26" s="18" t="s">
        <v>72</v>
      </c>
      <c r="B26" s="30">
        <v>1372.95</v>
      </c>
      <c r="C26" s="30">
        <v>1281.42</v>
      </c>
      <c r="D26" s="30">
        <v>1596.39</v>
      </c>
      <c r="E26" s="30">
        <v>979.91</v>
      </c>
      <c r="F26" s="30">
        <v>982.6</v>
      </c>
      <c r="G26" s="30">
        <v>1074.13</v>
      </c>
      <c r="H26" s="30">
        <v>990.67</v>
      </c>
      <c r="I26" s="30">
        <v>1381.02</v>
      </c>
      <c r="J26" s="30">
        <v>476.49</v>
      </c>
      <c r="K26" s="30">
        <f t="shared" si="5"/>
        <v>10135.58</v>
      </c>
      <c r="L26" s="58"/>
      <c r="M26" s="58"/>
      <c r="N26" s="58"/>
    </row>
    <row r="27" spans="1:14" ht="16.5" customHeight="1">
      <c r="A27" s="18" t="s">
        <v>79</v>
      </c>
      <c r="B27" s="30">
        <v>351.42</v>
      </c>
      <c r="C27" s="30">
        <v>299.87</v>
      </c>
      <c r="D27" s="30">
        <v>354.57</v>
      </c>
      <c r="E27" s="30">
        <v>206.2</v>
      </c>
      <c r="F27" s="30">
        <v>233.86</v>
      </c>
      <c r="G27" s="30">
        <v>238.26</v>
      </c>
      <c r="H27" s="30">
        <v>235.75</v>
      </c>
      <c r="I27" s="30">
        <v>304.27</v>
      </c>
      <c r="J27" s="30">
        <v>116.93</v>
      </c>
      <c r="K27" s="30">
        <f t="shared" si="5"/>
        <v>2341.1299999999997</v>
      </c>
      <c r="L27" s="58"/>
      <c r="M27" s="58"/>
      <c r="N27" s="58"/>
    </row>
    <row r="28" spans="1:14" ht="16.5" customHeight="1">
      <c r="A28" s="18" t="s">
        <v>80</v>
      </c>
      <c r="B28" s="30">
        <v>888.56</v>
      </c>
      <c r="C28" s="30">
        <v>817.04</v>
      </c>
      <c r="D28" s="30">
        <v>984.92</v>
      </c>
      <c r="E28" s="30">
        <v>570.37</v>
      </c>
      <c r="F28" s="30">
        <v>595.39</v>
      </c>
      <c r="G28" s="30">
        <v>677.27</v>
      </c>
      <c r="H28" s="30">
        <v>686.41</v>
      </c>
      <c r="I28" s="30">
        <v>984.3</v>
      </c>
      <c r="J28" s="30">
        <v>311.89</v>
      </c>
      <c r="K28" s="30">
        <f t="shared" si="5"/>
        <v>6516.15</v>
      </c>
      <c r="L28" s="58"/>
      <c r="M28" s="58"/>
      <c r="N28" s="58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-301162.94999999995</v>
      </c>
      <c r="C31" s="30">
        <f t="shared" si="8"/>
        <v>-202054.43</v>
      </c>
      <c r="D31" s="30">
        <f t="shared" si="8"/>
        <v>-275947.24</v>
      </c>
      <c r="E31" s="30">
        <f t="shared" si="8"/>
        <v>-200495.5</v>
      </c>
      <c r="F31" s="30">
        <f t="shared" si="8"/>
        <v>-193766.58000000002</v>
      </c>
      <c r="G31" s="30">
        <f t="shared" si="8"/>
        <v>-262278.92</v>
      </c>
      <c r="H31" s="30">
        <f t="shared" si="8"/>
        <v>-160725.84000000003</v>
      </c>
      <c r="I31" s="30">
        <f t="shared" si="8"/>
        <v>-264810.63</v>
      </c>
      <c r="J31" s="30">
        <f t="shared" si="8"/>
        <v>-63392.13</v>
      </c>
      <c r="K31" s="30">
        <f aca="true" t="shared" si="9" ref="K31:K39">SUM(B31:J31)</f>
        <v>-1924634.2199999997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-149922.34999999998</v>
      </c>
      <c r="C32" s="30">
        <f t="shared" si="10"/>
        <v>-87678.95</v>
      </c>
      <c r="D32" s="30">
        <f t="shared" si="10"/>
        <v>-100441.79999999999</v>
      </c>
      <c r="E32" s="30">
        <f t="shared" si="10"/>
        <v>-116046.6</v>
      </c>
      <c r="F32" s="30">
        <f t="shared" si="10"/>
        <v>-57076.8</v>
      </c>
      <c r="G32" s="30">
        <f t="shared" si="10"/>
        <v>-124533.73</v>
      </c>
      <c r="H32" s="30">
        <f t="shared" si="10"/>
        <v>-45450.91</v>
      </c>
      <c r="I32" s="30">
        <f t="shared" si="10"/>
        <v>-111951.28</v>
      </c>
      <c r="J32" s="30">
        <f t="shared" si="10"/>
        <v>-25046.940000000002</v>
      </c>
      <c r="K32" s="30">
        <f t="shared" si="9"/>
        <v>-818149.3600000001</v>
      </c>
      <c r="L32"/>
      <c r="M32"/>
      <c r="N32"/>
    </row>
    <row r="33" spans="1:14" s="23" customFormat="1" ht="16.5" customHeight="1">
      <c r="A33" s="29" t="s">
        <v>56</v>
      </c>
      <c r="B33" s="30">
        <f aca="true" t="shared" si="11" ref="B33:J33">-ROUND((B9)*$E$3,2)</f>
        <v>-77642.4</v>
      </c>
      <c r="C33" s="30">
        <f t="shared" si="11"/>
        <v>-80524.4</v>
      </c>
      <c r="D33" s="30">
        <f t="shared" si="11"/>
        <v>-77994.4</v>
      </c>
      <c r="E33" s="30">
        <f t="shared" si="11"/>
        <v>-51823.2</v>
      </c>
      <c r="F33" s="30">
        <f t="shared" si="11"/>
        <v>-57076.8</v>
      </c>
      <c r="G33" s="30">
        <f t="shared" si="11"/>
        <v>-31319.2</v>
      </c>
      <c r="H33" s="30">
        <f t="shared" si="11"/>
        <v>-27698</v>
      </c>
      <c r="I33" s="30">
        <f t="shared" si="11"/>
        <v>-84246.8</v>
      </c>
      <c r="J33" s="30">
        <f t="shared" si="11"/>
        <v>-16500</v>
      </c>
      <c r="K33" s="30">
        <f t="shared" si="9"/>
        <v>-504825.19999999995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-72279.95</v>
      </c>
      <c r="C36" s="30">
        <v>-7154.55</v>
      </c>
      <c r="D36" s="30">
        <v>-22447.4</v>
      </c>
      <c r="E36" s="30">
        <v>-64223.4</v>
      </c>
      <c r="F36" s="26">
        <v>0</v>
      </c>
      <c r="G36" s="30">
        <v>-93214.53</v>
      </c>
      <c r="H36" s="30">
        <v>-17752.91</v>
      </c>
      <c r="I36" s="30">
        <v>-27704.48</v>
      </c>
      <c r="J36" s="30">
        <v>-8546.94</v>
      </c>
      <c r="K36" s="30">
        <f t="shared" si="9"/>
        <v>-313324.16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-151240.6</v>
      </c>
      <c r="C37" s="27">
        <f t="shared" si="12"/>
        <v>-114375.48</v>
      </c>
      <c r="D37" s="27">
        <f t="shared" si="12"/>
        <v>-175505.44000000003</v>
      </c>
      <c r="E37" s="27">
        <f t="shared" si="12"/>
        <v>-84448.9</v>
      </c>
      <c r="F37" s="27">
        <f t="shared" si="12"/>
        <v>-136689.78</v>
      </c>
      <c r="G37" s="27">
        <f t="shared" si="12"/>
        <v>-137745.18999999997</v>
      </c>
      <c r="H37" s="27">
        <f t="shared" si="12"/>
        <v>-115274.93000000002</v>
      </c>
      <c r="I37" s="27">
        <f t="shared" si="12"/>
        <v>-152859.35</v>
      </c>
      <c r="J37" s="27">
        <f t="shared" si="12"/>
        <v>-38345.189999999995</v>
      </c>
      <c r="K37" s="30">
        <f t="shared" si="9"/>
        <v>-1106484.86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-23128.53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-6695.59</v>
      </c>
      <c r="K38" s="30">
        <f t="shared" si="9"/>
        <v>-29824.12</v>
      </c>
      <c r="L38"/>
      <c r="M38"/>
      <c r="N38"/>
    </row>
    <row r="39" spans="1:14" ht="16.5" customHeight="1">
      <c r="A39" s="25" t="s">
        <v>16</v>
      </c>
      <c r="B39" s="27">
        <v>-3106.16</v>
      </c>
      <c r="C39" s="27">
        <v>0</v>
      </c>
      <c r="D39" s="27">
        <v>0</v>
      </c>
      <c r="E39" s="27">
        <v>0</v>
      </c>
      <c r="F39" s="27">
        <v>-6725.91</v>
      </c>
      <c r="G39" s="27">
        <v>-2022.36</v>
      </c>
      <c r="H39" s="27">
        <v>-5516.15</v>
      </c>
      <c r="I39" s="27">
        <v>-6930</v>
      </c>
      <c r="J39" s="27">
        <v>0</v>
      </c>
      <c r="K39" s="30">
        <f t="shared" si="9"/>
        <v>-24300.58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66</v>
      </c>
      <c r="B45" s="17">
        <v>0</v>
      </c>
      <c r="C45" s="17">
        <v>0</v>
      </c>
      <c r="D45" s="17">
        <v>1566000</v>
      </c>
      <c r="E45" s="17">
        <v>0</v>
      </c>
      <c r="F45" s="17">
        <v>0</v>
      </c>
      <c r="G45" s="17">
        <v>0</v>
      </c>
      <c r="H45" s="17">
        <v>972000</v>
      </c>
      <c r="I45" s="17">
        <v>0</v>
      </c>
      <c r="J45" s="17">
        <v>0</v>
      </c>
      <c r="K45" s="30">
        <f aca="true" t="shared" si="13" ref="K45:K52">SUM(B45:J45)</f>
        <v>2538000</v>
      </c>
      <c r="L45" s="24"/>
      <c r="M45"/>
      <c r="N45"/>
    </row>
    <row r="46" spans="1:14" s="23" customFormat="1" ht="16.5" customHeight="1">
      <c r="A46" s="25" t="s">
        <v>67</v>
      </c>
      <c r="B46" s="17">
        <v>-140500</v>
      </c>
      <c r="C46" s="17">
        <v>-107250</v>
      </c>
      <c r="D46" s="17">
        <v>-1709500</v>
      </c>
      <c r="E46" s="17">
        <v>-79000</v>
      </c>
      <c r="F46" s="17">
        <v>-124500</v>
      </c>
      <c r="G46" s="17">
        <v>-129750</v>
      </c>
      <c r="H46" s="17">
        <v>-1076250</v>
      </c>
      <c r="I46" s="17">
        <v>-138250</v>
      </c>
      <c r="J46" s="17">
        <v>-29000</v>
      </c>
      <c r="K46" s="30">
        <f t="shared" si="13"/>
        <v>-3534000</v>
      </c>
      <c r="L46" s="24"/>
      <c r="M46"/>
      <c r="N46"/>
    </row>
    <row r="47" spans="1:14" s="23" customFormat="1" ht="16.5" customHeight="1">
      <c r="A47" s="25" t="s">
        <v>10</v>
      </c>
      <c r="B47" s="17">
        <v>-7634.44</v>
      </c>
      <c r="C47" s="17">
        <v>-7125.48</v>
      </c>
      <c r="D47" s="17">
        <v>-8876.91</v>
      </c>
      <c r="E47" s="17">
        <v>-5448.9</v>
      </c>
      <c r="F47" s="17">
        <v>-5463.87</v>
      </c>
      <c r="G47" s="17">
        <v>-5972.83</v>
      </c>
      <c r="H47" s="17">
        <v>-5508.78</v>
      </c>
      <c r="I47" s="17">
        <v>-7679.35</v>
      </c>
      <c r="J47" s="17">
        <v>-2649.6</v>
      </c>
      <c r="K47" s="30">
        <f t="shared" si="13"/>
        <v>-56360.159999999996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74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4"/>
      <c r="M50" s="58"/>
      <c r="N50" s="58"/>
    </row>
    <row r="51" spans="1:14" ht="16.5" customHeight="1">
      <c r="A51" s="25" t="s">
        <v>75</v>
      </c>
      <c r="B51" s="30">
        <v>-115301.33</v>
      </c>
      <c r="C51" s="30">
        <v>-116608.58</v>
      </c>
      <c r="D51" s="30">
        <v>-150061.31</v>
      </c>
      <c r="E51" s="30">
        <v>-110880.6</v>
      </c>
      <c r="F51" s="30">
        <v>-72341.6</v>
      </c>
      <c r="G51" s="30">
        <v>-76873.06</v>
      </c>
      <c r="H51" s="30">
        <v>-60416.48</v>
      </c>
      <c r="I51" s="30">
        <v>-89390.22</v>
      </c>
      <c r="J51" s="30">
        <v>-25516.3</v>
      </c>
      <c r="K51" s="30">
        <f t="shared" si="13"/>
        <v>-817389.48</v>
      </c>
      <c r="L51" s="58"/>
      <c r="M51" s="58"/>
      <c r="N51" s="58"/>
    </row>
    <row r="52" spans="1:14" ht="16.5" customHeight="1">
      <c r="A52" s="25" t="s">
        <v>76</v>
      </c>
      <c r="B52" s="30">
        <v>115301.33</v>
      </c>
      <c r="C52" s="30">
        <v>116608.58</v>
      </c>
      <c r="D52" s="30">
        <v>150061.31</v>
      </c>
      <c r="E52" s="30">
        <v>110880.6</v>
      </c>
      <c r="F52" s="30">
        <v>72341.6</v>
      </c>
      <c r="G52" s="30">
        <v>76873.06</v>
      </c>
      <c r="H52" s="30">
        <v>60416.48</v>
      </c>
      <c r="I52" s="30">
        <v>89390.22</v>
      </c>
      <c r="J52" s="30">
        <v>25516.3</v>
      </c>
      <c r="K52" s="30">
        <f t="shared" si="13"/>
        <v>817389.48</v>
      </c>
      <c r="L52" s="54"/>
      <c r="M52" s="58"/>
      <c r="N52" s="58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1464715.43</v>
      </c>
      <c r="C54" s="27">
        <f t="shared" si="15"/>
        <v>1447436.88</v>
      </c>
      <c r="D54" s="27">
        <f t="shared" si="15"/>
        <v>1780144.56</v>
      </c>
      <c r="E54" s="27">
        <f t="shared" si="15"/>
        <v>1061188.31</v>
      </c>
      <c r="F54" s="27">
        <f t="shared" si="15"/>
        <v>1072207.2800000003</v>
      </c>
      <c r="G54" s="27">
        <f t="shared" si="15"/>
        <v>1121833.7800000003</v>
      </c>
      <c r="H54" s="27">
        <f t="shared" si="15"/>
        <v>1112937.1299999997</v>
      </c>
      <c r="I54" s="27">
        <f t="shared" si="15"/>
        <v>1514035</v>
      </c>
      <c r="J54" s="27">
        <f t="shared" si="15"/>
        <v>550155.62</v>
      </c>
      <c r="K54" s="20">
        <f>SUM(B54:J54)</f>
        <v>11124653.989999998</v>
      </c>
      <c r="L54" s="53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5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1464715.4300000002</v>
      </c>
      <c r="C60" s="10">
        <f t="shared" si="17"/>
        <v>1447436.88</v>
      </c>
      <c r="D60" s="10">
        <f t="shared" si="17"/>
        <v>1780144.56</v>
      </c>
      <c r="E60" s="10">
        <f t="shared" si="17"/>
        <v>1061188.31</v>
      </c>
      <c r="F60" s="10">
        <f t="shared" si="17"/>
        <v>1072207.28</v>
      </c>
      <c r="G60" s="10">
        <f t="shared" si="17"/>
        <v>1121833.78</v>
      </c>
      <c r="H60" s="10">
        <f t="shared" si="17"/>
        <v>1112937.13</v>
      </c>
      <c r="I60" s="10">
        <f>SUM(I61:I73)</f>
        <v>1514035</v>
      </c>
      <c r="J60" s="10">
        <f t="shared" si="17"/>
        <v>550155.62</v>
      </c>
      <c r="K60" s="5">
        <f>SUM(K61:K73)</f>
        <v>11124653.99</v>
      </c>
      <c r="L60" s="9"/>
    </row>
    <row r="61" spans="1:12" ht="16.5" customHeight="1">
      <c r="A61" s="7" t="s">
        <v>57</v>
      </c>
      <c r="B61" s="8">
        <v>1279868.34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1279868.34</v>
      </c>
      <c r="L61"/>
    </row>
    <row r="62" spans="1:12" ht="16.5" customHeight="1">
      <c r="A62" s="7" t="s">
        <v>58</v>
      </c>
      <c r="B62" s="8">
        <v>184847.09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184847.09</v>
      </c>
      <c r="L62"/>
    </row>
    <row r="63" spans="1:12" ht="16.5" customHeight="1">
      <c r="A63" s="7" t="s">
        <v>4</v>
      </c>
      <c r="B63" s="6">
        <v>0</v>
      </c>
      <c r="C63" s="8">
        <v>1447436.88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1447436.88</v>
      </c>
      <c r="L63" s="55"/>
    </row>
    <row r="64" spans="1:11" ht="16.5" customHeight="1">
      <c r="A64" s="7" t="s">
        <v>3</v>
      </c>
      <c r="B64" s="6">
        <v>0</v>
      </c>
      <c r="C64" s="6">
        <v>0</v>
      </c>
      <c r="D64" s="8">
        <v>1780144.56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8"/>
        <v>1780144.56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1061188.31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1061188.31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1072207.28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1072207.28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1121833.78</v>
      </c>
      <c r="H67" s="6">
        <v>0</v>
      </c>
      <c r="I67" s="6">
        <v>0</v>
      </c>
      <c r="J67" s="6">
        <v>0</v>
      </c>
      <c r="K67" s="5">
        <f t="shared" si="18"/>
        <v>1121833.78</v>
      </c>
    </row>
    <row r="68" spans="1:11" ht="16.5" customHeight="1">
      <c r="A68" s="7" t="s">
        <v>50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1112937.13</v>
      </c>
      <c r="I68" s="6">
        <v>0</v>
      </c>
      <c r="J68" s="6">
        <v>0</v>
      </c>
      <c r="K68" s="5">
        <f t="shared" si="18"/>
        <v>1112937.13</v>
      </c>
    </row>
    <row r="69" spans="1:11" ht="16.5" customHeight="1">
      <c r="A69" s="7" t="s">
        <v>51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52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553228.39</v>
      </c>
      <c r="J70" s="6">
        <v>0</v>
      </c>
      <c r="K70" s="5">
        <f t="shared" si="18"/>
        <v>553228.39</v>
      </c>
    </row>
    <row r="71" spans="1:11" ht="16.5" customHeight="1">
      <c r="A71" s="7" t="s">
        <v>53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960806.61</v>
      </c>
      <c r="J71" s="6">
        <v>0</v>
      </c>
      <c r="K71" s="5">
        <f t="shared" si="18"/>
        <v>960806.61</v>
      </c>
    </row>
    <row r="72" spans="1:11" ht="16.5" customHeight="1">
      <c r="A72" s="7" t="s">
        <v>54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f>+J54</f>
        <v>550155.62</v>
      </c>
      <c r="K72" s="5">
        <f t="shared" si="18"/>
        <v>550155.62</v>
      </c>
    </row>
    <row r="73" spans="1:11" ht="18" customHeight="1">
      <c r="A73" s="4" t="s">
        <v>65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6" t="s">
        <v>77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2023-01-16T19:11:02Z</dcterms:modified>
  <cp:category/>
  <cp:version/>
  <cp:contentType/>
  <cp:contentStatus/>
</cp:coreProperties>
</file>