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<sst xmlns="http://schemas.openxmlformats.org/spreadsheetml/2006/main" count="76" uniqueCount="75">
  <si>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</si>
  <si>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</si>
  <si>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</si>
  <si>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</si>
  <si>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</si>
  <si>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</si>
  <si>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</si>
  <si>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</si>
  <si>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</si>
  <si>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</si>
  <si>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</si>
  <si>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</si>
  <si>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</si>
  <si>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</si>
  <si>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</si>
  <si>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</si>
  <si>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</si>
  <si>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</si>
  <si>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</si>
  <si>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</si>
  <si>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</si>
  <si>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</si>
  <si>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</si>
  <si>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</si>
  <si>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</si>
  <si>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</si>
  <si>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</si>
  <si>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</si>
  <si>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</si>
  <si>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</si>
  <si>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</si>
  <si>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</si>
  <si>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</si>
  <si>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</si>
  <si>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</si>
  <si>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</si>
  <si>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</si>
  <si>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</si>
  <si>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</si>
  <si>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</si>
  <si>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</si>
  <si>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</si>
  <si>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</si>
  <si>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</si>
  <si>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</si>
  <si>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</si>
  <si>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</si>
  <si>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</si>
  <si>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</si>
  <si>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</si>
  <si>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</si>
  <si>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</si>
  <si>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</si>
  <si>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</si>
  <si>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</si>
  <si>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</si>
  <si>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</si>
  <si>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</si>
  <si>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</si>
  <si>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</si>
  <si>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</si>
  <si>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</si>
  <si>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</si>
  <si>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</si>
  <si>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</si>
  <si>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</si>
  <si>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</si>
  <si>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03/11/22 - VENCIMENTO 10/11/22</t>
  </si>
  <si>
    <t>5.2.8. Ajuste de Cronograma (+)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</si>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</sst>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337586</v>
      </c>
      <c r="C7" s="46">
        <f t="shared" si="0"/>
        <v>277428</v>
      </c>
      <c r="D7" s="46">
        <f t="shared" si="0"/>
        <v>335778</v>
      </c>
      <c r="E7" s="46">
        <f t="shared" si="0"/>
        <v>187606</v>
      </c>
      <c r="F7" s="46">
        <f t="shared" si="0"/>
        <v>234852</v>
      </c>
      <c r="G7" s="46">
        <f t="shared" si="0"/>
        <v>229409</v>
      </c>
      <c r="H7" s="46">
        <f t="shared" si="0"/>
        <v>272096</v>
      </c>
      <c r="I7" s="46">
        <f t="shared" si="0"/>
        <v>380679</v>
      </c>
      <c r="J7" s="46">
        <f t="shared" si="0"/>
        <v>122660</v>
      </c>
      <c r="K7" s="46">
        <f t="shared" si="0"/>
        <v>2378094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17517</v>
      </c>
      <c r="C8" s="44">
        <f t="shared" si="1"/>
        <v>17596</v>
      </c>
      <c r="D8" s="44">
        <f t="shared" si="1"/>
        <v>17057</v>
      </c>
      <c r="E8" s="44">
        <f t="shared" si="1"/>
        <v>11813</v>
      </c>
      <c r="F8" s="44">
        <f t="shared" si="1"/>
        <v>13260</v>
      </c>
      <c r="G8" s="44">
        <f t="shared" si="1"/>
        <v>6914</v>
      </c>
      <c r="H8" s="44">
        <f t="shared" si="1"/>
        <v>6060</v>
      </c>
      <c r="I8" s="44">
        <f t="shared" si="1"/>
        <v>18672</v>
      </c>
      <c r="J8" s="44">
        <f t="shared" si="1"/>
        <v>3959</v>
      </c>
      <c r="K8" s="37">
        <f>SUM(B8:J8)</f>
        <v>112848</v>
      </c>
      <c r="L8"/>
      <c r="M8"/>
      <c r="N8"/>
    </row>
    <row r="9" spans="1:14" ht="16.5" customHeight="1">
      <c r="A9" s="22" t="s">
        <v>33</v>
      </c>
      <c r="B9" s="44">
        <v>17464</v>
      </c>
      <c r="C9" s="44">
        <v>17584</v>
      </c>
      <c r="D9" s="44">
        <v>17051</v>
      </c>
      <c r="E9" s="44">
        <v>11668</v>
      </c>
      <c r="F9" s="44">
        <v>13257</v>
      </c>
      <c r="G9" s="44">
        <v>6912</v>
      </c>
      <c r="H9" s="44">
        <v>6060</v>
      </c>
      <c r="I9" s="44">
        <v>18593</v>
      </c>
      <c r="J9" s="44">
        <v>3959</v>
      </c>
      <c r="K9" s="37">
        <f>SUM(B9:J9)</f>
        <v>112548</v>
      </c>
      <c r="L9"/>
      <c r="M9"/>
      <c r="N9"/>
    </row>
    <row r="10" spans="1:14" ht="16.5" customHeight="1">
      <c r="A10" s="22" t="s">
        <v>32</v>
      </c>
      <c r="B10" s="44">
        <v>53</v>
      </c>
      <c r="C10" s="44">
        <v>12</v>
      </c>
      <c r="D10" s="44">
        <v>6</v>
      </c>
      <c r="E10" s="44">
        <v>145</v>
      </c>
      <c r="F10" s="44">
        <v>3</v>
      </c>
      <c r="G10" s="44">
        <v>2</v>
      </c>
      <c r="H10" s="44">
        <v>0</v>
      </c>
      <c r="I10" s="44">
        <v>79</v>
      </c>
      <c r="J10" s="44">
        <v>0</v>
      </c>
      <c r="K10" s="37">
        <f>SUM(B10:J10)</f>
        <v>300</v>
      </c>
      <c r="L10"/>
      <c r="M10"/>
      <c r="N10"/>
    </row>
    <row r="11" spans="1:14" ht="16.5" customHeight="1">
      <c r="A11" s="43" t="s">
        <v>31</v>
      </c>
      <c r="B11" s="42">
        <v>320069</v>
      </c>
      <c r="C11" s="42">
        <v>259832</v>
      </c>
      <c r="D11" s="42">
        <v>318721</v>
      </c>
      <c r="E11" s="42">
        <v>175793</v>
      </c>
      <c r="F11" s="42">
        <v>221592</v>
      </c>
      <c r="G11" s="42">
        <v>222495</v>
      </c>
      <c r="H11" s="42">
        <v>266036</v>
      </c>
      <c r="I11" s="42">
        <v>362007</v>
      </c>
      <c r="J11" s="42">
        <v>118701</v>
      </c>
      <c r="K11" s="37">
        <f>SUM(B11:J11)</f>
        <v>2265246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61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1.22876741368388</v>
      </c>
      <c r="C16" s="38">
        <v>1.290002870149861</v>
      </c>
      <c r="D16" s="38">
        <v>1.197282887080331</v>
      </c>
      <c r="E16" s="38">
        <v>1.500813511157595</v>
      </c>
      <c r="F16" s="38">
        <v>1.133763029260324</v>
      </c>
      <c r="G16" s="38">
        <v>1.274503790733236</v>
      </c>
      <c r="H16" s="38">
        <v>1.224723019139001</v>
      </c>
      <c r="I16" s="38">
        <v>1.193722281361632</v>
      </c>
      <c r="J16" s="38">
        <v>1.128241075372668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SUM(B19:B27)</f>
        <v>1918253.33</v>
      </c>
      <c r="C18" s="35">
        <f aca="true" t="shared" si="2" ref="C18:J18">SUM(C19:C27)</f>
        <v>1824561.52</v>
      </c>
      <c r="D18" s="35">
        <f t="shared" si="2"/>
        <v>2264356.19</v>
      </c>
      <c r="E18" s="35">
        <f t="shared" si="2"/>
        <v>1380737.6199999996</v>
      </c>
      <c r="F18" s="35">
        <f t="shared" si="2"/>
        <v>1383189.0399999998</v>
      </c>
      <c r="G18" s="35">
        <f t="shared" si="2"/>
        <v>1528131.2</v>
      </c>
      <c r="H18" s="35">
        <f t="shared" si="2"/>
        <v>1396719.2599999998</v>
      </c>
      <c r="I18" s="35">
        <f t="shared" si="2"/>
        <v>1938683.84</v>
      </c>
      <c r="J18" s="35">
        <f t="shared" si="2"/>
        <v>655505.1299999999</v>
      </c>
      <c r="K18" s="35">
        <f>SUM(B18:J18)</f>
        <v>14290137.129999999</v>
      </c>
      <c r="L18"/>
      <c r="M18"/>
      <c r="N18"/>
    </row>
    <row r="19" spans="1:14" ht="16.5" customHeight="1">
      <c r="A19" s="62" t="s">
        <v>28</v>
      </c>
      <c r="B19" s="63">
        <f>ROUND((B13+B14)*B7,2)</f>
        <v>1516132.48</v>
      </c>
      <c r="C19" s="63">
        <f aca="true" t="shared" si="3" ref="C19:J19">ROUND((C13+C14)*C7,2)</f>
        <v>1368802.01</v>
      </c>
      <c r="D19" s="63">
        <f t="shared" si="3"/>
        <v>1836537.77</v>
      </c>
      <c r="E19" s="63">
        <f t="shared" si="3"/>
        <v>892141.57</v>
      </c>
      <c r="F19" s="63">
        <f t="shared" si="3"/>
        <v>1181869.2</v>
      </c>
      <c r="G19" s="63">
        <f t="shared" si="3"/>
        <v>1166177.71</v>
      </c>
      <c r="H19" s="63">
        <f t="shared" si="3"/>
        <v>1101308.56</v>
      </c>
      <c r="I19" s="63">
        <f t="shared" si="3"/>
        <v>1556406.09</v>
      </c>
      <c r="J19" s="63">
        <f t="shared" si="3"/>
        <v>567449.69</v>
      </c>
      <c r="K19" s="30">
        <f>SUM(B19:J19)</f>
        <v>11186825.08</v>
      </c>
      <c r="L19"/>
      <c r="M19"/>
      <c r="N19"/>
    </row>
    <row r="20" spans="1:14" ht="16.5" customHeight="1">
      <c r="A20" s="18" t="s">
        <v>27</v>
      </c>
      <c r="B20" s="30">
        <f aca="true" t="shared" si="4" ref="B20:J20">IF(B16&lt;&gt;0,ROUND((B16-1)*B19,2),0)</f>
        <v>346841.71</v>
      </c>
      <c r="C20" s="30">
        <f t="shared" si="4"/>
        <v>396956.51</v>
      </c>
      <c r="D20" s="30">
        <f t="shared" si="4"/>
        <v>362317.47</v>
      </c>
      <c r="E20" s="30">
        <f t="shared" si="4"/>
        <v>446796.55</v>
      </c>
      <c r="F20" s="30">
        <f t="shared" si="4"/>
        <v>158090.4</v>
      </c>
      <c r="G20" s="30">
        <f t="shared" si="4"/>
        <v>320120.2</v>
      </c>
      <c r="H20" s="30">
        <f t="shared" si="4"/>
        <v>247489.38</v>
      </c>
      <c r="I20" s="30">
        <f t="shared" si="4"/>
        <v>301510.54</v>
      </c>
      <c r="J20" s="30">
        <f t="shared" si="4"/>
        <v>72770.36</v>
      </c>
      <c r="K20" s="30">
        <f aca="true" t="shared" si="5" ref="K18:K26">SUM(B20:J20)</f>
        <v>2652893.1199999996</v>
      </c>
      <c r="L20"/>
      <c r="M20"/>
      <c r="N20"/>
    </row>
    <row r="21" spans="1:14" ht="16.5" customHeight="1">
      <c r="A21" s="18" t="s">
        <v>26</v>
      </c>
      <c r="B21" s="30">
        <v>50892.6</v>
      </c>
      <c r="C21" s="30">
        <v>52819.77</v>
      </c>
      <c r="D21" s="30">
        <v>57195.79</v>
      </c>
      <c r="E21" s="30">
        <v>36468.88</v>
      </c>
      <c r="F21" s="30">
        <v>39633.21</v>
      </c>
      <c r="G21" s="30">
        <v>38048.49</v>
      </c>
      <c r="H21" s="30">
        <v>42434.35</v>
      </c>
      <c r="I21" s="30">
        <v>74531.55</v>
      </c>
      <c r="J21" s="30">
        <v>19443.22</v>
      </c>
      <c r="K21" s="30">
        <f t="shared" si="5"/>
        <v>411467.86</v>
      </c>
      <c r="L21"/>
      <c r="M21"/>
      <c r="N21"/>
    </row>
    <row r="22" spans="1:14" ht="16.5" customHeight="1">
      <c r="A22" s="18" t="s">
        <v>25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4" t="s">
        <v>72</v>
      </c>
      <c r="B24" s="30">
        <v>1359.49</v>
      </c>
      <c r="C24" s="30">
        <v>1292.18</v>
      </c>
      <c r="D24" s="30">
        <v>1604.46</v>
      </c>
      <c r="E24" s="30">
        <v>979.91</v>
      </c>
      <c r="F24" s="30">
        <v>979.91</v>
      </c>
      <c r="G24" s="30">
        <v>1082.2</v>
      </c>
      <c r="H24" s="30">
        <v>990.67</v>
      </c>
      <c r="I24" s="30">
        <v>1372.95</v>
      </c>
      <c r="J24" s="30">
        <v>465.72</v>
      </c>
      <c r="K24" s="30">
        <f t="shared" si="5"/>
        <v>10127.49</v>
      </c>
      <c r="L24"/>
      <c r="M24"/>
      <c r="N24"/>
    </row>
    <row r="25" spans="1:14" ht="16.5" customHeight="1">
      <c r="A25" s="64" t="s">
        <v>73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595.39</v>
      </c>
      <c r="G25" s="30">
        <v>677.27</v>
      </c>
      <c r="H25" s="30">
        <v>686.41</v>
      </c>
      <c r="I25" s="30">
        <v>984.3</v>
      </c>
      <c r="J25" s="30">
        <v>311.89</v>
      </c>
      <c r="K25" s="30">
        <f t="shared" si="5"/>
        <v>6516.15</v>
      </c>
      <c r="L25"/>
      <c r="M25"/>
      <c r="N25"/>
    </row>
    <row r="26" spans="1:14" ht="16.5" customHeight="1">
      <c r="A26" s="64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23</v>
      </c>
      <c r="B29" s="30">
        <f aca="true" t="shared" si="6" ref="B29:J29">+B30+B35+B47</f>
        <v>-302228.89</v>
      </c>
      <c r="C29" s="30">
        <f t="shared" si="6"/>
        <v>-200625.81</v>
      </c>
      <c r="D29" s="30">
        <f t="shared" si="6"/>
        <v>-274258.57000000007</v>
      </c>
      <c r="E29" s="30">
        <f t="shared" si="6"/>
        <v>-218006.05</v>
      </c>
      <c r="F29" s="30">
        <f t="shared" si="6"/>
        <v>-188279.7</v>
      </c>
      <c r="G29" s="30">
        <f t="shared" si="6"/>
        <v>-271430.47</v>
      </c>
      <c r="H29" s="30">
        <f t="shared" si="6"/>
        <v>-157160.96</v>
      </c>
      <c r="I29" s="30">
        <f t="shared" si="6"/>
        <v>-260056.81</v>
      </c>
      <c r="J29" s="30">
        <f t="shared" si="6"/>
        <v>-65689.06999999999</v>
      </c>
      <c r="K29" s="30">
        <f aca="true" t="shared" si="7" ref="K29:K37">SUM(B29:J29)</f>
        <v>-1937736.33</v>
      </c>
      <c r="L29"/>
      <c r="M29"/>
      <c r="N29"/>
    </row>
    <row r="30" spans="1:14" ht="16.5" customHeight="1">
      <c r="A30" s="18" t="s">
        <v>22</v>
      </c>
      <c r="B30" s="30">
        <f aca="true" t="shared" si="8" ref="B30:J30">B31+B32+B33+B34</f>
        <v>-154169.29</v>
      </c>
      <c r="C30" s="30">
        <f t="shared" si="8"/>
        <v>-86190.45000000001</v>
      </c>
      <c r="D30" s="30">
        <f t="shared" si="8"/>
        <v>-98708.22</v>
      </c>
      <c r="E30" s="30">
        <f t="shared" si="8"/>
        <v>-133557.15</v>
      </c>
      <c r="F30" s="30">
        <f t="shared" si="8"/>
        <v>-58330.8</v>
      </c>
      <c r="G30" s="30">
        <f t="shared" si="8"/>
        <v>-135662.72999999998</v>
      </c>
      <c r="H30" s="30">
        <f t="shared" si="8"/>
        <v>-47402.18</v>
      </c>
      <c r="I30" s="30">
        <f t="shared" si="8"/>
        <v>-114172.37</v>
      </c>
      <c r="J30" s="30">
        <f t="shared" si="8"/>
        <v>-27403.76</v>
      </c>
      <c r="K30" s="30">
        <f t="shared" si="7"/>
        <v>-855596.9500000001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-76841.6</v>
      </c>
      <c r="C31" s="30">
        <f aca="true" t="shared" si="9" ref="C31:J31">-ROUND((C9)*$E$3,2)</f>
        <v>-77369.6</v>
      </c>
      <c r="D31" s="30">
        <f t="shared" si="9"/>
        <v>-75024.4</v>
      </c>
      <c r="E31" s="30">
        <f t="shared" si="9"/>
        <v>-51339.2</v>
      </c>
      <c r="F31" s="30">
        <f t="shared" si="9"/>
        <v>-58330.8</v>
      </c>
      <c r="G31" s="30">
        <f t="shared" si="9"/>
        <v>-30412.8</v>
      </c>
      <c r="H31" s="30">
        <f t="shared" si="9"/>
        <v>-26664</v>
      </c>
      <c r="I31" s="30">
        <f t="shared" si="9"/>
        <v>-81809.2</v>
      </c>
      <c r="J31" s="30">
        <f t="shared" si="9"/>
        <v>-17419.6</v>
      </c>
      <c r="K31" s="30">
        <f t="shared" si="7"/>
        <v>-495211.19999999995</v>
      </c>
      <c r="L31" s="28"/>
      <c r="M31"/>
      <c r="N31"/>
    </row>
    <row r="32" spans="1:14" ht="16.5" customHeight="1">
      <c r="A32" s="25" t="s">
        <v>21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20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30">
        <v>-77327.69</v>
      </c>
      <c r="C34" s="30">
        <v>-8820.85</v>
      </c>
      <c r="D34" s="30">
        <v>-23683.82</v>
      </c>
      <c r="E34" s="30">
        <v>-82217.95</v>
      </c>
      <c r="F34" s="26">
        <v>0</v>
      </c>
      <c r="G34" s="30">
        <v>-105249.93</v>
      </c>
      <c r="H34" s="30">
        <v>-20738.18</v>
      </c>
      <c r="I34" s="30">
        <v>-32363.17</v>
      </c>
      <c r="J34" s="30">
        <v>-9984.16</v>
      </c>
      <c r="K34" s="30">
        <f t="shared" si="7"/>
        <v>-360385.74999999994</v>
      </c>
      <c r="L34"/>
      <c r="M34"/>
      <c r="N34"/>
    </row>
    <row r="35" spans="1:14" s="23" customFormat="1" ht="16.5" customHeight="1">
      <c r="A35" s="18" t="s">
        <v>18</v>
      </c>
      <c r="B35" s="27">
        <f aca="true" t="shared" si="10" ref="B35:J35">SUM(B36:B45)</f>
        <v>-148059.6</v>
      </c>
      <c r="C35" s="27">
        <f t="shared" si="10"/>
        <v>-114435.36</v>
      </c>
      <c r="D35" s="27">
        <f t="shared" si="10"/>
        <v>-175550.35000000003</v>
      </c>
      <c r="E35" s="27">
        <f t="shared" si="10"/>
        <v>-84448.9</v>
      </c>
      <c r="F35" s="27">
        <f t="shared" si="10"/>
        <v>-129948.9</v>
      </c>
      <c r="G35" s="27">
        <f t="shared" si="10"/>
        <v>-135767.74</v>
      </c>
      <c r="H35" s="27">
        <f t="shared" si="10"/>
        <v>-109758.78</v>
      </c>
      <c r="I35" s="27">
        <f t="shared" si="10"/>
        <v>-145884.44</v>
      </c>
      <c r="J35" s="27">
        <f t="shared" si="10"/>
        <v>-38285.31</v>
      </c>
      <c r="K35" s="30">
        <f t="shared" si="7"/>
        <v>-1082139.3800000001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60" t="s">
        <v>68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60" t="s">
        <v>10</v>
      </c>
      <c r="B44" s="17">
        <v>-140500</v>
      </c>
      <c r="C44" s="17">
        <v>-107250</v>
      </c>
      <c r="D44" s="17">
        <v>-1709500</v>
      </c>
      <c r="E44" s="17">
        <v>-79000</v>
      </c>
      <c r="F44" s="17">
        <v>-124500</v>
      </c>
      <c r="G44" s="17">
        <v>-129750</v>
      </c>
      <c r="H44" s="17">
        <v>-1076250</v>
      </c>
      <c r="I44" s="17">
        <v>-138250</v>
      </c>
      <c r="J44" s="17">
        <v>-29000</v>
      </c>
      <c r="K44" s="17">
        <f>SUM(B44:J44)</f>
        <v>-3534000</v>
      </c>
      <c r="L44" s="24"/>
      <c r="M44"/>
      <c r="N44"/>
    </row>
    <row r="45" spans="1:14" s="23" customFormat="1" ht="16.5" customHeight="1">
      <c r="A45" s="60" t="s">
        <v>69</v>
      </c>
      <c r="B45" s="17">
        <v>-7559.6</v>
      </c>
      <c r="C45" s="17">
        <v>-7185.36</v>
      </c>
      <c r="D45" s="17">
        <v>-8921.82</v>
      </c>
      <c r="E45" s="17">
        <v>-5448.9</v>
      </c>
      <c r="F45" s="17">
        <v>-5448.9</v>
      </c>
      <c r="G45" s="17">
        <v>-6017.74</v>
      </c>
      <c r="H45" s="17">
        <v>-5508.78</v>
      </c>
      <c r="I45" s="17">
        <v>-7634.44</v>
      </c>
      <c r="J45" s="17">
        <v>-2589.72</v>
      </c>
      <c r="K45" s="17">
        <f>SUM(B45:J45)</f>
        <v>-56315.26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1616024.44</v>
      </c>
      <c r="C49" s="27">
        <f>IF(C18+C29+C50&lt;0,0,C18+C29+C50)</f>
        <v>1623935.71</v>
      </c>
      <c r="D49" s="27">
        <f>IF(D18+D29+D50&lt;0,0,D18+D29+D50)</f>
        <v>1990097.6199999999</v>
      </c>
      <c r="E49" s="27">
        <f>IF(E18+E29+E50&lt;0,0,E18+E29+E50)</f>
        <v>1162731.5699999996</v>
      </c>
      <c r="F49" s="27">
        <f>IF(F18+F29+F50&lt;0,0,F18+F29+F50)</f>
        <v>1194909.3399999999</v>
      </c>
      <c r="G49" s="27">
        <f>IF(G18+G29+G50&lt;0,0,G18+G29+G50)</f>
        <v>1256700.73</v>
      </c>
      <c r="H49" s="27">
        <f>IF(H18+H29+H50&lt;0,0,H18+H29+H50)</f>
        <v>1239558.2999999998</v>
      </c>
      <c r="I49" s="27">
        <f>IF(I18+I29+I50&lt;0,0,I18+I29+I50)</f>
        <v>1678627.03</v>
      </c>
      <c r="J49" s="27">
        <f>IF(J18+J29+J50&lt;0,0,J18+J29+J50)</f>
        <v>589816.0599999999</v>
      </c>
      <c r="K49" s="20">
        <f>SUM(B49:J49)</f>
        <v>12352400.799999997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1616024.4400000002</v>
      </c>
      <c r="C55" s="10">
        <f t="shared" si="11"/>
        <v>1623935.71</v>
      </c>
      <c r="D55" s="10">
        <f t="shared" si="11"/>
        <v>1990097.63</v>
      </c>
      <c r="E55" s="10">
        <f t="shared" si="11"/>
        <v>1162731.57</v>
      </c>
      <c r="F55" s="10">
        <f t="shared" si="11"/>
        <v>1194909.35</v>
      </c>
      <c r="G55" s="10">
        <f t="shared" si="11"/>
        <v>1256700.74</v>
      </c>
      <c r="H55" s="10">
        <f t="shared" si="11"/>
        <v>1239558.31</v>
      </c>
      <c r="I55" s="10">
        <f>SUM(I56:I68)</f>
        <v>1678627.03</v>
      </c>
      <c r="J55" s="10">
        <f t="shared" si="11"/>
        <v>589816.06</v>
      </c>
      <c r="K55" s="5">
        <f>SUM(K56:K68)</f>
        <v>12352400.840000004</v>
      </c>
      <c r="L55" s="9"/>
    </row>
    <row r="56" spans="1:11" ht="16.5" customHeight="1">
      <c r="A56" s="7" t="s">
        <v>58</v>
      </c>
      <c r="B56" s="8">
        <v>1413213.37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1413213.37</v>
      </c>
    </row>
    <row r="57" spans="1:11" ht="16.5" customHeight="1">
      <c r="A57" s="7" t="s">
        <v>59</v>
      </c>
      <c r="B57" s="8">
        <v>202811.07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202811.07</v>
      </c>
    </row>
    <row r="58" spans="1:11" ht="16.5" customHeight="1">
      <c r="A58" s="7" t="s">
        <v>4</v>
      </c>
      <c r="B58" s="6">
        <v>0</v>
      </c>
      <c r="C58" s="8">
        <v>1623935.71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1623935.71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1990097.63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1990097.63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1162731.57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1162731.57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1194909.35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1194909.35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1256700.74</v>
      </c>
      <c r="H62" s="6">
        <v>0</v>
      </c>
      <c r="I62" s="6">
        <v>0</v>
      </c>
      <c r="J62" s="6">
        <v>0</v>
      </c>
      <c r="K62" s="5">
        <f t="shared" si="12"/>
        <v>1256700.74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1239558.31</v>
      </c>
      <c r="I63" s="6">
        <v>0</v>
      </c>
      <c r="J63" s="6">
        <v>0</v>
      </c>
      <c r="K63" s="5">
        <f t="shared" si="12"/>
        <v>1239558.31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617063.3</v>
      </c>
      <c r="J65" s="6">
        <v>0</v>
      </c>
      <c r="K65" s="5">
        <f t="shared" si="12"/>
        <v>617063.3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1061563.73</v>
      </c>
      <c r="J66" s="6">
        <v>0</v>
      </c>
      <c r="K66" s="5">
        <f t="shared" si="12"/>
        <v>1061563.73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589816.06</v>
      </c>
      <c r="K67" s="5">
        <f t="shared" si="12"/>
        <v>589816.06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2022-11-11T17:33:53Z</dcterms:modified>
  <cp:category/>
  <cp:version/>
  <cp:contentType/>
  <cp:contentStatus/>
</cp:coreProperties>
</file>