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<sst xmlns="http://schemas.openxmlformats.org/spreadsheetml/2006/main" count="86" uniqueCount="85">
  <si>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</si>
  <si>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</si>
  <si>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</si>
  <si>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</si>
  <si>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</si>
  <si>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</si>
  <si>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</si>
  <si>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</si>
  <si>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</si>
  <si>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</si>
  <si>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</si>
  <si>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</si>
  <si>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</si>
  <si>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</si>
  <si>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</si>
  <si>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</si>
  <si>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</si>
  <si>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</si>
  <si>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</si>
  <si>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</si>
  <si>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</si>
  <si>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</si>
  <si>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</si>
  <si>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</si>
  <si>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</si>
  <si>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</si>
  <si>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</si>
  <si>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</si>
  <si>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</si>
  <si>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</si>
  <si>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</si>
  <si>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</si>
  <si>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</si>
  <si>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</si>
  <si>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</si>
  <si>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</si>
  <si>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</si>
  <si>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</si>
  <si>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</si>
  <si>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</si>
  <si>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</si>
  <si>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</si>
  <si>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</si>
  <si>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</si>
  <si>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</si>
  <si>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</si>
  <si>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</si>
  <si>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</si>
  <si>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</si>
  <si>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</si>
  <si>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</si>
  <si>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</si>
  <si>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</si>
  <si>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</si>
  <si>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</si>
  <si>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</si>
  <si>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</si>
  <si>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</si>
  <si>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</si>
  <si>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</si>
  <si>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</si>
  <si>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</si>
  <si>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</si>
  <si>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</si>
  <si>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</si>
  <si>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</si>
  <si>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</si>
  <si>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</si>
  <si>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</si>
  <si>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</si>
  <si>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</si>
  <si>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</si>
  <si>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</si>
  <si>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</si>
  <si>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</si>
  <si>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</si>
  <si>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</si>
  <si>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</si>
  <si>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</si>
  <si>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</si>
  <si>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</si>
  <si>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</si>
  <si>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</si>
  <si>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</si>
  <si>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13/11/22 - VENCIMENTO 21/11/22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</si>
</sst>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58</v>
      </c>
      <c r="D5" s="6" t="s">
        <v>5</v>
      </c>
      <c r="E5" s="7" t="s">
        <v>59</v>
      </c>
      <c r="F5" s="7" t="s">
        <v>60</v>
      </c>
      <c r="G5" s="7" t="s">
        <v>61</v>
      </c>
      <c r="H5" s="7" t="s">
        <v>62</v>
      </c>
      <c r="I5" s="6" t="s">
        <v>6</v>
      </c>
      <c r="J5" s="6" t="s">
        <v>63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22313</v>
      </c>
      <c r="C7" s="10">
        <f aca="true" t="shared" si="0" ref="C7:K7">C8+C11</f>
        <v>31702</v>
      </c>
      <c r="D7" s="10">
        <f t="shared" si="0"/>
        <v>99145</v>
      </c>
      <c r="E7" s="10">
        <f t="shared" si="0"/>
        <v>87507</v>
      </c>
      <c r="F7" s="10">
        <f t="shared" si="0"/>
        <v>91691</v>
      </c>
      <c r="G7" s="10">
        <f t="shared" si="0"/>
        <v>38430</v>
      </c>
      <c r="H7" s="10">
        <f t="shared" si="0"/>
        <v>24536</v>
      </c>
      <c r="I7" s="10">
        <f t="shared" si="0"/>
        <v>39666</v>
      </c>
      <c r="J7" s="10">
        <f t="shared" si="0"/>
        <v>24212</v>
      </c>
      <c r="K7" s="10">
        <f t="shared" si="0"/>
        <v>74041</v>
      </c>
      <c r="L7" s="10">
        <f aca="true" t="shared" si="1" ref="L7:L13">SUM(B7:K7)</f>
        <v>533243</v>
      </c>
      <c r="M7" s="11"/>
    </row>
    <row r="8" spans="1:13" ht="17.25" customHeight="1">
      <c r="A8" s="12" t="s">
        <v>18</v>
      </c>
      <c r="B8" s="13">
        <f>B9+B10</f>
        <v>2115</v>
      </c>
      <c r="C8" s="13">
        <f aca="true" t="shared" si="2" ref="C8:K8">C9+C10</f>
        <v>2380</v>
      </c>
      <c r="D8" s="13">
        <f t="shared" si="2"/>
        <v>8412</v>
      </c>
      <c r="E8" s="13">
        <f t="shared" si="2"/>
        <v>6910</v>
      </c>
      <c r="F8" s="13">
        <f t="shared" si="2"/>
        <v>6812</v>
      </c>
      <c r="G8" s="13">
        <f t="shared" si="2"/>
        <v>3284</v>
      </c>
      <c r="H8" s="13">
        <f t="shared" si="2"/>
        <v>1953</v>
      </c>
      <c r="I8" s="13">
        <f t="shared" si="2"/>
        <v>2509</v>
      </c>
      <c r="J8" s="13">
        <f t="shared" si="2"/>
        <v>1800</v>
      </c>
      <c r="K8" s="13">
        <f t="shared" si="2"/>
        <v>4873</v>
      </c>
      <c r="L8" s="13">
        <f t="shared" si="1"/>
        <v>41048</v>
      </c>
      <c r="M8"/>
    </row>
    <row r="9" spans="1:13" ht="17.25" customHeight="1">
      <c r="A9" s="14" t="s">
        <v>19</v>
      </c>
      <c r="B9" s="15">
        <v>2115</v>
      </c>
      <c r="C9" s="15">
        <v>2380</v>
      </c>
      <c r="D9" s="15">
        <v>8412</v>
      </c>
      <c r="E9" s="15">
        <v>6910</v>
      </c>
      <c r="F9" s="15">
        <v>6812</v>
      </c>
      <c r="G9" s="15">
        <v>3284</v>
      </c>
      <c r="H9" s="15">
        <v>1931</v>
      </c>
      <c r="I9" s="15">
        <v>2509</v>
      </c>
      <c r="J9" s="15">
        <v>1800</v>
      </c>
      <c r="K9" s="15">
        <v>4873</v>
      </c>
      <c r="L9" s="13">
        <f t="shared" si="1"/>
        <v>41026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22</v>
      </c>
      <c r="I10" s="15">
        <v>0</v>
      </c>
      <c r="J10" s="15">
        <v>0</v>
      </c>
      <c r="K10" s="15">
        <v>0</v>
      </c>
      <c r="L10" s="13">
        <f t="shared" si="1"/>
        <v>22</v>
      </c>
      <c r="M10"/>
    </row>
    <row r="11" spans="1:13" ht="17.25" customHeight="1">
      <c r="A11" s="12" t="s">
        <v>72</v>
      </c>
      <c r="B11" s="15">
        <v>20198</v>
      </c>
      <c r="C11" s="15">
        <v>29322</v>
      </c>
      <c r="D11" s="15">
        <v>90733</v>
      </c>
      <c r="E11" s="15">
        <v>80597</v>
      </c>
      <c r="F11" s="15">
        <v>84879</v>
      </c>
      <c r="G11" s="15">
        <v>35146</v>
      </c>
      <c r="H11" s="15">
        <v>22583</v>
      </c>
      <c r="I11" s="15">
        <v>37157</v>
      </c>
      <c r="J11" s="15">
        <v>22412</v>
      </c>
      <c r="K11" s="15">
        <v>69168</v>
      </c>
      <c r="L11" s="13">
        <f t="shared" si="1"/>
        <v>492195</v>
      </c>
      <c r="M11" s="60"/>
    </row>
    <row r="12" spans="1:13" ht="17.25" customHeight="1">
      <c r="A12" s="14" t="s">
        <v>73</v>
      </c>
      <c r="B12" s="15">
        <v>2723</v>
      </c>
      <c r="C12" s="15">
        <v>2574</v>
      </c>
      <c r="D12" s="15">
        <v>8159</v>
      </c>
      <c r="E12" s="15">
        <v>9208</v>
      </c>
      <c r="F12" s="15">
        <v>8165</v>
      </c>
      <c r="G12" s="15">
        <v>3697</v>
      </c>
      <c r="H12" s="15">
        <v>2392</v>
      </c>
      <c r="I12" s="15">
        <v>2269</v>
      </c>
      <c r="J12" s="15">
        <v>1892</v>
      </c>
      <c r="K12" s="15">
        <v>4762</v>
      </c>
      <c r="L12" s="13">
        <f t="shared" si="1"/>
        <v>45841</v>
      </c>
      <c r="M12" s="60"/>
    </row>
    <row r="13" spans="1:13" ht="17.25" customHeight="1">
      <c r="A13" s="14" t="s">
        <v>74</v>
      </c>
      <c r="B13" s="15">
        <f>+B11-B12</f>
        <v>17475</v>
      </c>
      <c r="C13" s="15">
        <f aca="true" t="shared" si="3" ref="C13:K13">+C11-C12</f>
        <v>26748</v>
      </c>
      <c r="D13" s="15">
        <f t="shared" si="3"/>
        <v>82574</v>
      </c>
      <c r="E13" s="15">
        <f t="shared" si="3"/>
        <v>71389</v>
      </c>
      <c r="F13" s="15">
        <f t="shared" si="3"/>
        <v>76714</v>
      </c>
      <c r="G13" s="15">
        <f t="shared" si="3"/>
        <v>31449</v>
      </c>
      <c r="H13" s="15">
        <f t="shared" si="3"/>
        <v>20191</v>
      </c>
      <c r="I13" s="15">
        <f t="shared" si="3"/>
        <v>34888</v>
      </c>
      <c r="J13" s="15">
        <f t="shared" si="3"/>
        <v>20520</v>
      </c>
      <c r="K13" s="15">
        <f t="shared" si="3"/>
        <v>64406</v>
      </c>
      <c r="L13" s="13">
        <f t="shared" si="1"/>
        <v>446354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75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1.306835424124885</v>
      </c>
      <c r="C18" s="22">
        <v>1.177513160131442</v>
      </c>
      <c r="D18" s="22">
        <v>1.088786582137183</v>
      </c>
      <c r="E18" s="22">
        <v>1.112448942634414</v>
      </c>
      <c r="F18" s="22">
        <v>1.252165277589263</v>
      </c>
      <c r="G18" s="22">
        <v>1.177957518165914</v>
      </c>
      <c r="H18" s="22">
        <v>1.092855882688515</v>
      </c>
      <c r="I18" s="22">
        <v>1.149872933171741</v>
      </c>
      <c r="J18" s="22">
        <v>1.298823195532059</v>
      </c>
      <c r="K18" s="22">
        <v>1.095548932486723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68</v>
      </c>
      <c r="B20" s="25">
        <f>SUM(B21:B28)</f>
        <v>213419.59999999998</v>
      </c>
      <c r="C20" s="25">
        <f aca="true" t="shared" si="4" ref="C20:K20">SUM(C21:C28)</f>
        <v>162352.25</v>
      </c>
      <c r="D20" s="25">
        <f t="shared" si="4"/>
        <v>560487.7400000001</v>
      </c>
      <c r="E20" s="25">
        <f t="shared" si="4"/>
        <v>509569.63999999996</v>
      </c>
      <c r="F20" s="25">
        <f t="shared" si="4"/>
        <v>529627.64</v>
      </c>
      <c r="G20" s="25">
        <f t="shared" si="4"/>
        <v>234789.99000000002</v>
      </c>
      <c r="H20" s="25">
        <f t="shared" si="4"/>
        <v>153098.7</v>
      </c>
      <c r="I20" s="25">
        <f t="shared" si="4"/>
        <v>207897.35</v>
      </c>
      <c r="J20" s="25">
        <f t="shared" si="4"/>
        <v>162022.75000000003</v>
      </c>
      <c r="K20" s="25">
        <f t="shared" si="4"/>
        <v>331384.58</v>
      </c>
      <c r="L20" s="25">
        <f>SUM(B20:K20)</f>
        <v>3064650.2400000007</v>
      </c>
      <c r="M20"/>
    </row>
    <row r="21" spans="1:13" ht="17.25" customHeight="1">
      <c r="A21" s="26" t="s">
        <v>23</v>
      </c>
      <c r="B21" s="56">
        <f>ROUND((B15+B16)*B7,2)</f>
        <v>160733.93</v>
      </c>
      <c r="C21" s="56">
        <f aca="true" t="shared" si="5" ref="C21:K21">ROUND((C15+C16)*C7,2)</f>
        <v>130092.33</v>
      </c>
      <c r="D21" s="56">
        <f t="shared" si="5"/>
        <v>484224.18</v>
      </c>
      <c r="E21" s="56">
        <f t="shared" si="5"/>
        <v>432914.63</v>
      </c>
      <c r="F21" s="56">
        <f t="shared" si="5"/>
        <v>400799.7</v>
      </c>
      <c r="G21" s="56">
        <f t="shared" si="5"/>
        <v>184709.95</v>
      </c>
      <c r="H21" s="56">
        <f t="shared" si="5"/>
        <v>129903.4</v>
      </c>
      <c r="I21" s="56">
        <f t="shared" si="5"/>
        <v>174117.87</v>
      </c>
      <c r="J21" s="56">
        <f t="shared" si="5"/>
        <v>114462.23</v>
      </c>
      <c r="K21" s="56">
        <f t="shared" si="5"/>
        <v>285835.28</v>
      </c>
      <c r="L21" s="33">
        <f aca="true" t="shared" si="6" ref="L21:L28">SUM(B21:K21)</f>
        <v>2497793.5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49318.86</v>
      </c>
      <c r="C22" s="33">
        <f t="shared" si="7"/>
        <v>23093.1</v>
      </c>
      <c r="D22" s="33">
        <f t="shared" si="7"/>
        <v>42992.61</v>
      </c>
      <c r="E22" s="33">
        <f t="shared" si="7"/>
        <v>48680.79</v>
      </c>
      <c r="F22" s="33">
        <f t="shared" si="7"/>
        <v>101067.77</v>
      </c>
      <c r="G22" s="33">
        <f t="shared" si="7"/>
        <v>32870.52</v>
      </c>
      <c r="H22" s="33">
        <f t="shared" si="7"/>
        <v>12062.29</v>
      </c>
      <c r="I22" s="33">
        <f t="shared" si="7"/>
        <v>26095.56</v>
      </c>
      <c r="J22" s="33">
        <f t="shared" si="7"/>
        <v>34203.97</v>
      </c>
      <c r="K22" s="33">
        <f t="shared" si="7"/>
        <v>27311.26</v>
      </c>
      <c r="L22" s="33">
        <f t="shared" si="6"/>
        <v>397696.73</v>
      </c>
      <c r="M22"/>
    </row>
    <row r="23" spans="1:13" ht="17.25" customHeight="1">
      <c r="A23" s="27" t="s">
        <v>25</v>
      </c>
      <c r="B23" s="33">
        <v>617.25</v>
      </c>
      <c r="C23" s="33">
        <v>6652.58</v>
      </c>
      <c r="D23" s="33">
        <v>27239.28</v>
      </c>
      <c r="E23" s="33">
        <v>22333.04</v>
      </c>
      <c r="F23" s="33">
        <v>23781.77</v>
      </c>
      <c r="G23" s="33">
        <v>16136.1</v>
      </c>
      <c r="H23" s="33">
        <v>8684.97</v>
      </c>
      <c r="I23" s="33">
        <v>5006.59</v>
      </c>
      <c r="J23" s="33">
        <v>8915.84</v>
      </c>
      <c r="K23" s="33">
        <v>13236.59</v>
      </c>
      <c r="L23" s="33">
        <f t="shared" si="6"/>
        <v>132604.01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76</v>
      </c>
      <c r="B26" s="33">
        <v>492.65</v>
      </c>
      <c r="C26" s="33">
        <v>374.2</v>
      </c>
      <c r="D26" s="33">
        <v>1289.49</v>
      </c>
      <c r="E26" s="33">
        <v>1173.73</v>
      </c>
      <c r="F26" s="33">
        <v>1219.5</v>
      </c>
      <c r="G26" s="33">
        <v>541.1</v>
      </c>
      <c r="H26" s="33">
        <v>352.66</v>
      </c>
      <c r="I26" s="33">
        <v>479.19</v>
      </c>
      <c r="J26" s="33">
        <v>374.2</v>
      </c>
      <c r="K26" s="33">
        <v>761.85</v>
      </c>
      <c r="L26" s="33">
        <f t="shared" si="6"/>
        <v>7058.57</v>
      </c>
      <c r="M26" s="60"/>
    </row>
    <row r="27" spans="1:13" ht="17.25" customHeight="1">
      <c r="A27" s="27" t="s">
        <v>77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337.72</v>
      </c>
      <c r="K27" s="33">
        <v>455.49</v>
      </c>
      <c r="L27" s="33">
        <f t="shared" si="6"/>
        <v>4294.66</v>
      </c>
      <c r="M27" s="60"/>
    </row>
    <row r="28" spans="1:13" ht="17.25" customHeight="1">
      <c r="A28" s="27" t="s">
        <v>78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-115101.01</v>
      </c>
      <c r="C31" s="33">
        <f t="shared" si="8"/>
        <v>-12552.76</v>
      </c>
      <c r="D31" s="33">
        <f t="shared" si="8"/>
        <v>-44183.19</v>
      </c>
      <c r="E31" s="33">
        <f t="shared" si="8"/>
        <v>-402633.31</v>
      </c>
      <c r="F31" s="33">
        <f t="shared" si="8"/>
        <v>-36753.979999999996</v>
      </c>
      <c r="G31" s="33">
        <f t="shared" si="8"/>
        <v>-17458.47</v>
      </c>
      <c r="H31" s="33">
        <f t="shared" si="8"/>
        <v>-16979.72</v>
      </c>
      <c r="I31" s="33">
        <f t="shared" si="8"/>
        <v>-184704.17</v>
      </c>
      <c r="J31" s="33">
        <f t="shared" si="8"/>
        <v>-10000.76</v>
      </c>
      <c r="K31" s="33">
        <f t="shared" si="8"/>
        <v>-25677.57</v>
      </c>
      <c r="L31" s="33">
        <f aca="true" t="shared" si="9" ref="L31:L38">SUM(B31:K31)</f>
        <v>-866044.94</v>
      </c>
      <c r="M31"/>
    </row>
    <row r="32" spans="1:13" ht="18.75" customHeight="1">
      <c r="A32" s="27" t="s">
        <v>29</v>
      </c>
      <c r="B32" s="33">
        <f>B33+B34+B35+B36</f>
        <v>-9306</v>
      </c>
      <c r="C32" s="33">
        <f aca="true" t="shared" si="10" ref="C32:K32">C33+C34+C35+C36</f>
        <v>-10472</v>
      </c>
      <c r="D32" s="33">
        <f t="shared" si="10"/>
        <v>-37012.8</v>
      </c>
      <c r="E32" s="33">
        <f t="shared" si="10"/>
        <v>-30404</v>
      </c>
      <c r="F32" s="33">
        <f t="shared" si="10"/>
        <v>-29972.8</v>
      </c>
      <c r="G32" s="33">
        <f t="shared" si="10"/>
        <v>-14449.6</v>
      </c>
      <c r="H32" s="33">
        <f t="shared" si="10"/>
        <v>-8496.4</v>
      </c>
      <c r="I32" s="33">
        <f t="shared" si="10"/>
        <v>-11039.6</v>
      </c>
      <c r="J32" s="33">
        <f t="shared" si="10"/>
        <v>-7920</v>
      </c>
      <c r="K32" s="33">
        <f t="shared" si="10"/>
        <v>-21441.2</v>
      </c>
      <c r="L32" s="33">
        <f t="shared" si="9"/>
        <v>-180514.40000000002</v>
      </c>
      <c r="M32"/>
    </row>
    <row r="33" spans="1:13" s="36" customFormat="1" ht="18.75" customHeight="1">
      <c r="A33" s="34" t="s">
        <v>53</v>
      </c>
      <c r="B33" s="33">
        <f aca="true" t="shared" si="11" ref="B33:K33">-ROUND((B9)*$E$3,2)</f>
        <v>-9306</v>
      </c>
      <c r="C33" s="33">
        <f t="shared" si="11"/>
        <v>-10472</v>
      </c>
      <c r="D33" s="33">
        <f t="shared" si="11"/>
        <v>-37012.8</v>
      </c>
      <c r="E33" s="33">
        <f t="shared" si="11"/>
        <v>-30404</v>
      </c>
      <c r="F33" s="33">
        <f t="shared" si="11"/>
        <v>-29972.8</v>
      </c>
      <c r="G33" s="33">
        <f t="shared" si="11"/>
        <v>-14449.6</v>
      </c>
      <c r="H33" s="33">
        <f t="shared" si="11"/>
        <v>-8496.4</v>
      </c>
      <c r="I33" s="33">
        <f t="shared" si="11"/>
        <v>-11039.6</v>
      </c>
      <c r="J33" s="33">
        <f t="shared" si="11"/>
        <v>-7920</v>
      </c>
      <c r="K33" s="33">
        <f t="shared" si="11"/>
        <v>-21441.2</v>
      </c>
      <c r="L33" s="33">
        <f t="shared" si="9"/>
        <v>-180514.40000000002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33</v>
      </c>
      <c r="B37" s="38">
        <f>SUM(B38:B49)</f>
        <v>-105795.01</v>
      </c>
      <c r="C37" s="38">
        <f aca="true" t="shared" si="12" ref="C37:K37">SUM(C38:C49)</f>
        <v>-2080.76</v>
      </c>
      <c r="D37" s="38">
        <f t="shared" si="12"/>
        <v>-7170.39</v>
      </c>
      <c r="E37" s="38">
        <f t="shared" si="12"/>
        <v>-372229.31</v>
      </c>
      <c r="F37" s="38">
        <f t="shared" si="12"/>
        <v>-6781.18</v>
      </c>
      <c r="G37" s="38">
        <f t="shared" si="12"/>
        <v>-3008.87</v>
      </c>
      <c r="H37" s="38">
        <f t="shared" si="12"/>
        <v>-8483.32</v>
      </c>
      <c r="I37" s="38">
        <f t="shared" si="12"/>
        <v>-173664.57</v>
      </c>
      <c r="J37" s="38">
        <f t="shared" si="12"/>
        <v>-2080.76</v>
      </c>
      <c r="K37" s="38">
        <f t="shared" si="12"/>
        <v>-4236.37</v>
      </c>
      <c r="L37" s="33">
        <f t="shared" si="9"/>
        <v>-685530.5399999999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70</v>
      </c>
      <c r="B47" s="17">
        <v>0</v>
      </c>
      <c r="C47" s="17">
        <v>0</v>
      </c>
      <c r="D47" s="17">
        <v>0</v>
      </c>
      <c r="E47" s="17">
        <v>-360000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-531000</v>
      </c>
    </row>
    <row r="48" spans="1:12" ht="18.75" customHeight="1">
      <c r="A48" s="37" t="s">
        <v>71</v>
      </c>
      <c r="B48" s="17">
        <v>-2739.42</v>
      </c>
      <c r="C48" s="17">
        <v>-2080.76</v>
      </c>
      <c r="D48" s="17">
        <v>-7170.39</v>
      </c>
      <c r="E48" s="17">
        <v>-6526.7</v>
      </c>
      <c r="F48" s="17">
        <v>-6781.18</v>
      </c>
      <c r="G48" s="17">
        <v>-3008.87</v>
      </c>
      <c r="H48" s="17">
        <v>-1961</v>
      </c>
      <c r="I48" s="17">
        <v>-2664.57</v>
      </c>
      <c r="J48" s="17">
        <v>-2080.76</v>
      </c>
      <c r="K48" s="17">
        <v>-4236.37</v>
      </c>
      <c r="L48" s="30">
        <f t="shared" si="13"/>
        <v>-39250.020000000004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79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80</v>
      </c>
      <c r="B52" s="33">
        <v>-26044.95</v>
      </c>
      <c r="C52" s="33">
        <v>-13181.97</v>
      </c>
      <c r="D52" s="33">
        <v>-46124.46</v>
      </c>
      <c r="E52" s="33">
        <v>-53620.03</v>
      </c>
      <c r="F52" s="33">
        <v>-47162.67</v>
      </c>
      <c r="G52" s="33">
        <v>-22586.82</v>
      </c>
      <c r="H52" s="33">
        <v>-14925.6</v>
      </c>
      <c r="I52" s="33">
        <v>-11892.28</v>
      </c>
      <c r="J52" s="33">
        <v>-12660.89</v>
      </c>
      <c r="K52" s="33">
        <v>-21313.28</v>
      </c>
      <c r="L52" s="33">
        <f t="shared" si="14"/>
        <v>-269512.95000000007</v>
      </c>
      <c r="M52" s="57"/>
    </row>
    <row r="53" spans="1:13" ht="18.75" customHeight="1">
      <c r="A53" s="37" t="s">
        <v>81</v>
      </c>
      <c r="B53" s="33">
        <v>26044.95</v>
      </c>
      <c r="C53" s="33">
        <v>13181.97</v>
      </c>
      <c r="D53" s="33">
        <v>46124.46</v>
      </c>
      <c r="E53" s="33">
        <v>53620.03</v>
      </c>
      <c r="F53" s="33">
        <v>47162.67</v>
      </c>
      <c r="G53" s="33">
        <v>22586.82</v>
      </c>
      <c r="H53" s="33">
        <v>14925.6</v>
      </c>
      <c r="I53" s="33">
        <v>11892.28</v>
      </c>
      <c r="J53" s="33">
        <v>12660.89</v>
      </c>
      <c r="K53" s="33">
        <v>21313.28</v>
      </c>
      <c r="L53" s="33">
        <f t="shared" si="14"/>
        <v>269512.95000000007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43</v>
      </c>
      <c r="B55" s="41">
        <f aca="true" t="shared" si="16" ref="B55:K55">IF(B20+B31+B44+B56&lt;0,0,B20+B31+B56)</f>
        <v>98318.58999999998</v>
      </c>
      <c r="C55" s="41">
        <f t="shared" si="16"/>
        <v>149799.49</v>
      </c>
      <c r="D55" s="41">
        <f t="shared" si="16"/>
        <v>516304.5500000001</v>
      </c>
      <c r="E55" s="41">
        <f t="shared" si="16"/>
        <v>106936.32999999996</v>
      </c>
      <c r="F55" s="41">
        <f t="shared" si="16"/>
        <v>492873.66000000003</v>
      </c>
      <c r="G55" s="41">
        <f t="shared" si="16"/>
        <v>217331.52000000002</v>
      </c>
      <c r="H55" s="41">
        <f t="shared" si="16"/>
        <v>136118.98</v>
      </c>
      <c r="I55" s="41">
        <f t="shared" si="16"/>
        <v>23193.179999999993</v>
      </c>
      <c r="J55" s="41">
        <f t="shared" si="16"/>
        <v>152021.99000000002</v>
      </c>
      <c r="K55" s="41">
        <f t="shared" si="16"/>
        <v>305707.01</v>
      </c>
      <c r="L55" s="42">
        <f t="shared" si="14"/>
        <v>2198605.3</v>
      </c>
      <c r="M55" s="55"/>
    </row>
    <row r="56" spans="1:13" ht="18.75" customHeight="1">
      <c r="A56" s="27" t="s">
        <v>44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45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46</v>
      </c>
      <c r="B61" s="41">
        <f>SUM(B62:B75)</f>
        <v>98318.58</v>
      </c>
      <c r="C61" s="41">
        <f aca="true" t="shared" si="18" ref="C61:J61">SUM(C62:C73)</f>
        <v>149799.49</v>
      </c>
      <c r="D61" s="41">
        <f t="shared" si="18"/>
        <v>516304.5499123752</v>
      </c>
      <c r="E61" s="41">
        <f t="shared" si="18"/>
        <v>106936.33237957019</v>
      </c>
      <c r="F61" s="41">
        <f t="shared" si="18"/>
        <v>492873.65757241705</v>
      </c>
      <c r="G61" s="41">
        <f t="shared" si="18"/>
        <v>217331.5242703751</v>
      </c>
      <c r="H61" s="41">
        <f t="shared" si="18"/>
        <v>136118.9848597409</v>
      </c>
      <c r="I61" s="41">
        <f>SUM(I62:I78)</f>
        <v>23193.175882024494</v>
      </c>
      <c r="J61" s="41">
        <f t="shared" si="18"/>
        <v>152021.98933265603</v>
      </c>
      <c r="K61" s="41">
        <f>SUM(K62:K75)</f>
        <v>305707.01</v>
      </c>
      <c r="L61" s="46">
        <f>SUM(B61:K61)</f>
        <v>2198605.294209159</v>
      </c>
      <c r="M61" s="40"/>
    </row>
    <row r="62" spans="1:13" ht="18.75" customHeight="1">
      <c r="A62" s="47" t="s">
        <v>47</v>
      </c>
      <c r="B62" s="48">
        <v>98318.58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98318.58</v>
      </c>
      <c r="M62"/>
    </row>
    <row r="63" spans="1:13" ht="18.75" customHeight="1">
      <c r="A63" s="47" t="s">
        <v>56</v>
      </c>
      <c r="B63" s="17">
        <v>0</v>
      </c>
      <c r="C63" s="48">
        <v>130939.73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130939.73</v>
      </c>
      <c r="M63"/>
    </row>
    <row r="64" spans="1:13" ht="18.75" customHeight="1">
      <c r="A64" s="47" t="s">
        <v>57</v>
      </c>
      <c r="B64" s="17">
        <v>0</v>
      </c>
      <c r="C64" s="48">
        <v>18859.760000000002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18859.760000000002</v>
      </c>
      <c r="M64" s="58"/>
    </row>
    <row r="65" spans="1:12" ht="18.75" customHeight="1">
      <c r="A65" s="47" t="s">
        <v>48</v>
      </c>
      <c r="B65" s="17">
        <v>0</v>
      </c>
      <c r="C65" s="17">
        <v>0</v>
      </c>
      <c r="D65" s="48">
        <v>516304.5499123752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516304.5499123752</v>
      </c>
    </row>
    <row r="66" spans="1:12" ht="18.75" customHeight="1">
      <c r="A66" s="47" t="s">
        <v>49</v>
      </c>
      <c r="B66" s="17">
        <v>0</v>
      </c>
      <c r="C66" s="17">
        <v>0</v>
      </c>
      <c r="D66" s="17">
        <v>0</v>
      </c>
      <c r="E66" s="48">
        <v>106936.33237957019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106936.33237957019</v>
      </c>
    </row>
    <row r="67" spans="1:12" ht="18.75" customHeight="1">
      <c r="A67" s="47" t="s">
        <v>50</v>
      </c>
      <c r="B67" s="17">
        <v>0</v>
      </c>
      <c r="C67" s="17">
        <v>0</v>
      </c>
      <c r="D67" s="17">
        <v>0</v>
      </c>
      <c r="E67" s="17">
        <v>0</v>
      </c>
      <c r="F67" s="48">
        <v>492873.65757241705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492873.65757241705</v>
      </c>
    </row>
    <row r="68" spans="1:12" ht="18.75" customHeight="1">
      <c r="A68" s="47" t="s">
        <v>51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217331.5242703751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217331.5242703751</v>
      </c>
    </row>
    <row r="69" spans="1:12" ht="18.75" customHeight="1">
      <c r="A69" s="47" t="s">
        <v>52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136118.9848597409</v>
      </c>
      <c r="I69" s="17">
        <v>0</v>
      </c>
      <c r="J69" s="17">
        <v>0</v>
      </c>
      <c r="K69" s="17">
        <v>0</v>
      </c>
      <c r="L69" s="46">
        <f t="shared" si="19"/>
        <v>136118.9848597409</v>
      </c>
    </row>
    <row r="70" spans="1:12" ht="18.75" customHeight="1">
      <c r="A70" s="47" t="s">
        <v>82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23193.175882024494</v>
      </c>
      <c r="J70" s="17">
        <v>0</v>
      </c>
      <c r="K70" s="17">
        <v>0</v>
      </c>
      <c r="L70" s="46">
        <f t="shared" si="19"/>
        <v>23193.175882024494</v>
      </c>
    </row>
    <row r="71" spans="1:12" ht="18.75" customHeight="1">
      <c r="A71" s="47" t="s">
        <v>54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152021.98933265603</v>
      </c>
      <c r="K71" s="17">
        <v>0</v>
      </c>
      <c r="L71" s="46">
        <f t="shared" si="19"/>
        <v>152021.98933265603</v>
      </c>
    </row>
    <row r="72" spans="1:12" ht="18.75" customHeight="1">
      <c r="A72" s="47" t="s">
        <v>64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139096.69</v>
      </c>
      <c r="L72" s="46">
        <f t="shared" si="19"/>
        <v>139096.69</v>
      </c>
    </row>
    <row r="73" spans="1:12" ht="18.75" customHeight="1">
      <c r="A73" s="47" t="s">
        <v>65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166610.31999999998</v>
      </c>
      <c r="L73" s="46">
        <f t="shared" si="19"/>
        <v>166610.31999999998</v>
      </c>
    </row>
    <row r="74" spans="1:12" ht="18.75" customHeight="1">
      <c r="A74" s="47" t="s">
        <v>66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67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83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2023-01-16T21:33:18Z</dcterms:modified>
  <cp:category/>
  <cp:version/>
  <cp:contentType/>
  <cp:contentStatus/>
</cp:coreProperties>
</file>