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<sst xmlns="http://schemas.openxmlformats.org/spreadsheetml/2006/main" count="88" uniqueCount="87">
  <si>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</si>
  <si>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</si>
  <si>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</si>
  <si>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</si>
  <si>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</si>
  <si>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</si>
  <si>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</si>
  <si>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</si>
  <si>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</si>
  <si>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</si>
  <si>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</si>
  <si>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</si>
  <si>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</si>
  <si>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</si>
  <si>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</si>
  <si>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</si>
  <si>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</si>
  <si>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</si>
  <si>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</si>
  <si>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</si>
  <si>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</si>
  <si>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</si>
  <si>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</si>
  <si>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</si>
  <si>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</si>
  <si>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</si>
  <si>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</si>
  <si>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</si>
  <si>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</si>
  <si>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</si>
  <si>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</si>
  <si>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</si>
  <si>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</si>
  <si>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</si>
  <si>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</si>
  <si>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</si>
  <si>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</si>
  <si>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</si>
  <si>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</si>
  <si>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</si>
  <si>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</si>
  <si>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</si>
  <si>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</si>
  <si>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</si>
  <si>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</si>
  <si>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</si>
  <si>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</si>
  <si>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</si>
  <si>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</si>
  <si>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</si>
  <si>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</si>
  <si>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</si>
  <si>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</si>
  <si>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</si>
  <si>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</si>
  <si>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</si>
  <si>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</si>
  <si>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</si>
  <si>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</si>
  <si>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</si>
  <si>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</si>
  <si>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</si>
  <si>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</si>
  <si>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</si>
  <si>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</si>
  <si>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</si>
  <si>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</si>
  <si>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</si>
  <si>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</si>
  <si>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</si>
  <si>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</si>
  <si>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</si>
  <si>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</si>
  <si>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</si>
  <si>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</si>
  <si>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</si>
  <si>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</si>
  <si>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</si>
  <si>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</si>
  <si>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</si>
  <si>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</si>
  <si>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</si>
  <si>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</si>
  <si>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OPERAÇÃO 10/11/22 - VENCIMENTO 18/11/22</t>
  </si>
  <si>
    <t>5.3. Revisão de Remuneração pelo Transporte Coletivo ¹</t>
  </si>
  <si>
    <t>¹ Valores da 10ª parcela da revisão do período de maio a dezembro/2021, referente ao reajuste de 2021, conforme previsto na cláusula segunda, item 2.2, subitem C, do termo de aditamento assinado em 30/09/2021.</t>
  </si>
  <si>
    <t>Aluguel da garagem pública de jun.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</si>
</sst>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9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46" fillId="0" borderId="0" xfId="0" applyFont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9" t="s">
        <v>54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1">
      <c r="A2" s="60" t="s">
        <v>83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1" t="s">
        <v>1</v>
      </c>
      <c r="B4" s="62" t="s">
        <v>2</v>
      </c>
      <c r="C4" s="63"/>
      <c r="D4" s="63"/>
      <c r="E4" s="63"/>
      <c r="F4" s="63"/>
      <c r="G4" s="63"/>
      <c r="H4" s="63"/>
      <c r="I4" s="63"/>
      <c r="J4" s="63"/>
      <c r="K4" s="63"/>
      <c r="L4" s="64" t="s">
        <v>3</v>
      </c>
    </row>
    <row r="5" spans="1:12" ht="30" customHeight="1">
      <c r="A5" s="61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1"/>
    </row>
    <row r="6" spans="1:12" ht="18.75" customHeight="1">
      <c r="A6" s="61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1"/>
    </row>
    <row r="7" spans="1:13" ht="17.25" customHeight="1">
      <c r="A7" s="9" t="s">
        <v>17</v>
      </c>
      <c r="B7" s="10">
        <f>B8+B11</f>
        <v>93906</v>
      </c>
      <c r="C7" s="10">
        <f aca="true" t="shared" si="0" ref="C7:K7">C8+C11</f>
        <v>115267</v>
      </c>
      <c r="D7" s="10">
        <f t="shared" si="0"/>
        <v>334702</v>
      </c>
      <c r="E7" s="10">
        <f t="shared" si="0"/>
        <v>272748</v>
      </c>
      <c r="F7" s="10">
        <f t="shared" si="0"/>
        <v>272490</v>
      </c>
      <c r="G7" s="10">
        <f t="shared" si="0"/>
        <v>154235</v>
      </c>
      <c r="H7" s="10">
        <f t="shared" si="0"/>
        <v>84780</v>
      </c>
      <c r="I7" s="10">
        <f t="shared" si="0"/>
        <v>122503</v>
      </c>
      <c r="J7" s="10">
        <f t="shared" si="0"/>
        <v>131064</v>
      </c>
      <c r="K7" s="10">
        <f t="shared" si="0"/>
        <v>227717</v>
      </c>
      <c r="L7" s="10">
        <f aca="true" t="shared" si="1" ref="L7:L13">SUM(B7:K7)</f>
        <v>1809412</v>
      </c>
      <c r="M7" s="11"/>
    </row>
    <row r="8" spans="1:13" ht="17.25" customHeight="1">
      <c r="A8" s="12" t="s">
        <v>18</v>
      </c>
      <c r="B8" s="13">
        <f>B9+B10</f>
        <v>5973</v>
      </c>
      <c r="C8" s="13">
        <f aca="true" t="shared" si="2" ref="C8:K8">C9+C10</f>
        <v>6172</v>
      </c>
      <c r="D8" s="13">
        <f t="shared" si="2"/>
        <v>18668</v>
      </c>
      <c r="E8" s="13">
        <f t="shared" si="2"/>
        <v>13927</v>
      </c>
      <c r="F8" s="13">
        <f t="shared" si="2"/>
        <v>12325</v>
      </c>
      <c r="G8" s="13">
        <f t="shared" si="2"/>
        <v>9554</v>
      </c>
      <c r="H8" s="13">
        <f t="shared" si="2"/>
        <v>4638</v>
      </c>
      <c r="I8" s="13">
        <f t="shared" si="2"/>
        <v>5249</v>
      </c>
      <c r="J8" s="13">
        <f t="shared" si="2"/>
        <v>8083</v>
      </c>
      <c r="K8" s="13">
        <f t="shared" si="2"/>
        <v>12209</v>
      </c>
      <c r="L8" s="13">
        <f t="shared" si="1"/>
        <v>96798</v>
      </c>
      <c r="M8"/>
    </row>
    <row r="9" spans="1:13" ht="17.25" customHeight="1">
      <c r="A9" s="14" t="s">
        <v>19</v>
      </c>
      <c r="B9" s="15">
        <v>5972</v>
      </c>
      <c r="C9" s="15">
        <v>6172</v>
      </c>
      <c r="D9" s="15">
        <v>18668</v>
      </c>
      <c r="E9" s="15">
        <v>13927</v>
      </c>
      <c r="F9" s="15">
        <v>12325</v>
      </c>
      <c r="G9" s="15">
        <v>9554</v>
      </c>
      <c r="H9" s="15">
        <v>4579</v>
      </c>
      <c r="I9" s="15">
        <v>5249</v>
      </c>
      <c r="J9" s="15">
        <v>8083</v>
      </c>
      <c r="K9" s="15">
        <v>12209</v>
      </c>
      <c r="L9" s="13">
        <f t="shared" si="1"/>
        <v>96738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59</v>
      </c>
      <c r="I10" s="15">
        <v>0</v>
      </c>
      <c r="J10" s="15">
        <v>0</v>
      </c>
      <c r="K10" s="15">
        <v>0</v>
      </c>
      <c r="L10" s="13">
        <f t="shared" si="1"/>
        <v>60</v>
      </c>
      <c r="M10"/>
    </row>
    <row r="11" spans="1:13" ht="17.25" customHeight="1">
      <c r="A11" s="12" t="s">
        <v>71</v>
      </c>
      <c r="B11" s="15">
        <v>87933</v>
      </c>
      <c r="C11" s="15">
        <v>109095</v>
      </c>
      <c r="D11" s="15">
        <v>316034</v>
      </c>
      <c r="E11" s="15">
        <v>258821</v>
      </c>
      <c r="F11" s="15">
        <v>260165</v>
      </c>
      <c r="G11" s="15">
        <v>144681</v>
      </c>
      <c r="H11" s="15">
        <v>80142</v>
      </c>
      <c r="I11" s="15">
        <v>117254</v>
      </c>
      <c r="J11" s="15">
        <v>122981</v>
      </c>
      <c r="K11" s="15">
        <v>215508</v>
      </c>
      <c r="L11" s="13">
        <f t="shared" si="1"/>
        <v>1712614</v>
      </c>
      <c r="M11" s="58"/>
    </row>
    <row r="12" spans="1:13" ht="17.25" customHeight="1">
      <c r="A12" s="14" t="s">
        <v>72</v>
      </c>
      <c r="B12" s="15">
        <v>9342</v>
      </c>
      <c r="C12" s="15">
        <v>7605</v>
      </c>
      <c r="D12" s="15">
        <v>25715</v>
      </c>
      <c r="E12" s="15">
        <v>24028</v>
      </c>
      <c r="F12" s="15">
        <v>20474</v>
      </c>
      <c r="G12" s="15">
        <v>12422</v>
      </c>
      <c r="H12" s="15">
        <v>6738</v>
      </c>
      <c r="I12" s="15">
        <v>6363</v>
      </c>
      <c r="J12" s="15">
        <v>8267</v>
      </c>
      <c r="K12" s="15">
        <v>12921</v>
      </c>
      <c r="L12" s="13">
        <f t="shared" si="1"/>
        <v>133875</v>
      </c>
      <c r="M12" s="58"/>
    </row>
    <row r="13" spans="1:13" ht="17.25" customHeight="1">
      <c r="A13" s="14" t="s">
        <v>73</v>
      </c>
      <c r="B13" s="15">
        <f>+B11-B12</f>
        <v>78591</v>
      </c>
      <c r="C13" s="15">
        <f aca="true" t="shared" si="3" ref="C13:K13">+C11-C12</f>
        <v>101490</v>
      </c>
      <c r="D13" s="15">
        <f t="shared" si="3"/>
        <v>290319</v>
      </c>
      <c r="E13" s="15">
        <f t="shared" si="3"/>
        <v>234793</v>
      </c>
      <c r="F13" s="15">
        <f t="shared" si="3"/>
        <v>239691</v>
      </c>
      <c r="G13" s="15">
        <f t="shared" si="3"/>
        <v>132259</v>
      </c>
      <c r="H13" s="15">
        <f t="shared" si="3"/>
        <v>73404</v>
      </c>
      <c r="I13" s="15">
        <f t="shared" si="3"/>
        <v>110891</v>
      </c>
      <c r="J13" s="15">
        <f t="shared" si="3"/>
        <v>114714</v>
      </c>
      <c r="K13" s="15">
        <f t="shared" si="3"/>
        <v>202587</v>
      </c>
      <c r="L13" s="13">
        <f t="shared" si="1"/>
        <v>1578739</v>
      </c>
      <c r="M13" s="53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21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74</v>
      </c>
      <c r="B16" s="20">
        <v>-0.0782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58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22</v>
      </c>
      <c r="B18" s="22">
        <v>1.202251982516238</v>
      </c>
      <c r="C18" s="22">
        <v>1.127559108855224</v>
      </c>
      <c r="D18" s="22">
        <v>1.022375460776515</v>
      </c>
      <c r="E18" s="22">
        <v>1.030450925404174</v>
      </c>
      <c r="F18" s="22">
        <v>1.207446090590848</v>
      </c>
      <c r="G18" s="22">
        <v>1.153858984524199</v>
      </c>
      <c r="H18" s="22">
        <v>1.040750283955145</v>
      </c>
      <c r="I18" s="22">
        <v>1.151129606332855</v>
      </c>
      <c r="J18" s="22">
        <v>1.223146453613871</v>
      </c>
      <c r="K18" s="22">
        <v>1.078483067159782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819556.8799999999</v>
      </c>
      <c r="C20" s="25">
        <f aca="true" t="shared" si="4" ref="C20:K20">SUM(C21:C28)</f>
        <v>546950.96</v>
      </c>
      <c r="D20" s="25">
        <f t="shared" si="4"/>
        <v>1727958.15</v>
      </c>
      <c r="E20" s="25">
        <f t="shared" si="4"/>
        <v>1430024.7599999998</v>
      </c>
      <c r="F20" s="25">
        <f t="shared" si="4"/>
        <v>1502226.75</v>
      </c>
      <c r="G20" s="25">
        <f t="shared" si="4"/>
        <v>891521.71</v>
      </c>
      <c r="H20" s="25">
        <f t="shared" si="4"/>
        <v>488681.97000000003</v>
      </c>
      <c r="I20" s="25">
        <f t="shared" si="4"/>
        <v>634953.17</v>
      </c>
      <c r="J20" s="25">
        <f t="shared" si="4"/>
        <v>782067.3500000001</v>
      </c>
      <c r="K20" s="25">
        <f t="shared" si="4"/>
        <v>977403.2299999999</v>
      </c>
      <c r="L20" s="25">
        <f>SUM(B20:K20)</f>
        <v>9801344.93</v>
      </c>
      <c r="M20"/>
    </row>
    <row r="21" spans="1:13" ht="17.25" customHeight="1">
      <c r="A21" s="26" t="s">
        <v>23</v>
      </c>
      <c r="B21" s="55">
        <f>ROUND((B15+B16)*B7,2)</f>
        <v>676461.26</v>
      </c>
      <c r="C21" s="55">
        <f aca="true" t="shared" si="5" ref="C21:K21">ROUND((C15+C16)*C7,2)</f>
        <v>473009.66</v>
      </c>
      <c r="D21" s="55">
        <f t="shared" si="5"/>
        <v>1634684.57</v>
      </c>
      <c r="E21" s="55">
        <f t="shared" si="5"/>
        <v>1349338.91</v>
      </c>
      <c r="F21" s="55">
        <f t="shared" si="5"/>
        <v>1191108.29</v>
      </c>
      <c r="G21" s="55">
        <f t="shared" si="5"/>
        <v>741315.1</v>
      </c>
      <c r="H21" s="55">
        <f t="shared" si="5"/>
        <v>448859.23</v>
      </c>
      <c r="I21" s="55">
        <f t="shared" si="5"/>
        <v>537739.17</v>
      </c>
      <c r="J21" s="55">
        <f t="shared" si="5"/>
        <v>619605.06</v>
      </c>
      <c r="K21" s="55">
        <f t="shared" si="5"/>
        <v>879101.48</v>
      </c>
      <c r="L21" s="33">
        <f aca="true" t="shared" si="6" ref="L21:L28">SUM(B21:K21)</f>
        <v>8551222.73</v>
      </c>
      <c r="M21"/>
    </row>
    <row r="22" spans="1:13" ht="17.25" customHeight="1">
      <c r="A22" s="27" t="s">
        <v>24</v>
      </c>
      <c r="B22" s="33">
        <f aca="true" t="shared" si="7" ref="B22:K22">IF(B18&lt;&gt;0,ROUND((B18-1)*B21,2),0)</f>
        <v>136815.63</v>
      </c>
      <c r="C22" s="33">
        <f t="shared" si="7"/>
        <v>60336.69</v>
      </c>
      <c r="D22" s="33">
        <f t="shared" si="7"/>
        <v>36576.82</v>
      </c>
      <c r="E22" s="33">
        <f t="shared" si="7"/>
        <v>41088.62</v>
      </c>
      <c r="F22" s="33">
        <f t="shared" si="7"/>
        <v>247090.76</v>
      </c>
      <c r="G22" s="33">
        <f t="shared" si="7"/>
        <v>114057.99</v>
      </c>
      <c r="H22" s="33">
        <f t="shared" si="7"/>
        <v>18291.14</v>
      </c>
      <c r="I22" s="33">
        <f t="shared" si="7"/>
        <v>81268.31</v>
      </c>
      <c r="J22" s="33">
        <f t="shared" si="7"/>
        <v>138262.67</v>
      </c>
      <c r="K22" s="33">
        <f t="shared" si="7"/>
        <v>68994.58</v>
      </c>
      <c r="L22" s="33">
        <f t="shared" si="6"/>
        <v>942783.21</v>
      </c>
      <c r="M22"/>
    </row>
    <row r="23" spans="1:13" ht="17.25" customHeight="1">
      <c r="A23" s="27" t="s">
        <v>25</v>
      </c>
      <c r="B23" s="33">
        <v>3387.76</v>
      </c>
      <c r="C23" s="33">
        <v>11041.92</v>
      </c>
      <c r="D23" s="33">
        <v>50616.63</v>
      </c>
      <c r="E23" s="33">
        <v>34023.35</v>
      </c>
      <c r="F23" s="33">
        <v>60105.83</v>
      </c>
      <c r="G23" s="33">
        <v>34927.13</v>
      </c>
      <c r="H23" s="33">
        <v>19056.64</v>
      </c>
      <c r="I23" s="33">
        <v>13254.9</v>
      </c>
      <c r="J23" s="33">
        <v>19527.4</v>
      </c>
      <c r="K23" s="33">
        <v>24311.1</v>
      </c>
      <c r="L23" s="33">
        <f t="shared" si="6"/>
        <v>270252.66</v>
      </c>
      <c r="M23"/>
    </row>
    <row r="24" spans="1:13" ht="17.25" customHeight="1">
      <c r="A24" s="27" t="s">
        <v>26</v>
      </c>
      <c r="B24" s="33">
        <v>1787.07</v>
      </c>
      <c r="C24" s="29">
        <v>1787.07</v>
      </c>
      <c r="D24" s="29">
        <v>3574.14</v>
      </c>
      <c r="E24" s="29">
        <v>3574.14</v>
      </c>
      <c r="F24" s="33">
        <v>1787.07</v>
      </c>
      <c r="G24" s="29">
        <v>0</v>
      </c>
      <c r="H24" s="33">
        <v>1787.07</v>
      </c>
      <c r="I24" s="29">
        <v>1787.07</v>
      </c>
      <c r="J24" s="29">
        <v>3574.14</v>
      </c>
      <c r="K24" s="29">
        <v>3574.14</v>
      </c>
      <c r="L24" s="33">
        <f t="shared" si="6"/>
        <v>23231.91</v>
      </c>
      <c r="M24"/>
    </row>
    <row r="25" spans="1:13" ht="17.25" customHeight="1">
      <c r="A25" s="27" t="s">
        <v>27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75</v>
      </c>
      <c r="B26" s="33">
        <v>635.32</v>
      </c>
      <c r="C26" s="33">
        <v>422.65</v>
      </c>
      <c r="D26" s="33">
        <v>1337.95</v>
      </c>
      <c r="E26" s="33">
        <v>1106.43</v>
      </c>
      <c r="F26" s="33">
        <v>1162.97</v>
      </c>
      <c r="G26" s="33">
        <v>689.17</v>
      </c>
      <c r="H26" s="33">
        <v>379.58</v>
      </c>
      <c r="I26" s="33">
        <v>492.65</v>
      </c>
      <c r="J26" s="33">
        <v>605.71</v>
      </c>
      <c r="K26" s="33">
        <v>756.47</v>
      </c>
      <c r="L26" s="33">
        <f t="shared" si="6"/>
        <v>7588.900000000001</v>
      </c>
      <c r="M26" s="58"/>
    </row>
    <row r="27" spans="1:13" ht="17.25" customHeight="1">
      <c r="A27" s="27" t="s">
        <v>76</v>
      </c>
      <c r="B27" s="33">
        <v>324.62</v>
      </c>
      <c r="C27" s="33">
        <v>245.47</v>
      </c>
      <c r="D27" s="33">
        <v>796.5</v>
      </c>
      <c r="E27" s="33">
        <v>609.15</v>
      </c>
      <c r="F27" s="33">
        <v>664.41</v>
      </c>
      <c r="G27" s="33">
        <v>370.75</v>
      </c>
      <c r="H27" s="33">
        <v>210.24</v>
      </c>
      <c r="I27" s="33">
        <v>280.31</v>
      </c>
      <c r="J27" s="33">
        <v>337.72</v>
      </c>
      <c r="K27" s="33">
        <v>455.49</v>
      </c>
      <c r="L27" s="33">
        <f t="shared" si="6"/>
        <v>4294.66</v>
      </c>
      <c r="M27" s="58"/>
    </row>
    <row r="28" spans="1:13" ht="17.25" customHeight="1">
      <c r="A28" s="27" t="s">
        <v>77</v>
      </c>
      <c r="B28" s="33">
        <v>145.22</v>
      </c>
      <c r="C28" s="33">
        <v>107.5</v>
      </c>
      <c r="D28" s="33">
        <v>371.54</v>
      </c>
      <c r="E28" s="33">
        <v>284.16</v>
      </c>
      <c r="F28" s="33">
        <v>307.42</v>
      </c>
      <c r="G28" s="33">
        <v>161.57</v>
      </c>
      <c r="H28" s="33">
        <v>98.07</v>
      </c>
      <c r="I28" s="33">
        <v>130.76</v>
      </c>
      <c r="J28" s="33">
        <v>154.65</v>
      </c>
      <c r="K28" s="33">
        <v>209.97</v>
      </c>
      <c r="L28" s="33">
        <f t="shared" si="6"/>
        <v>1970.8600000000001</v>
      </c>
      <c r="M28" s="58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28</v>
      </c>
      <c r="B31" s="33">
        <f aca="true" t="shared" si="8" ref="B31:K31">+B32+B37+B50</f>
        <v>175382.77999999997</v>
      </c>
      <c r="C31" s="33">
        <f t="shared" si="8"/>
        <v>500723.28</v>
      </c>
      <c r="D31" s="33">
        <f t="shared" si="8"/>
        <v>1696420.23</v>
      </c>
      <c r="E31" s="33">
        <f t="shared" si="8"/>
        <v>1368633.5999999999</v>
      </c>
      <c r="F31" s="33">
        <f t="shared" si="8"/>
        <v>1489817.64</v>
      </c>
      <c r="G31" s="33">
        <f t="shared" si="8"/>
        <v>798526.1799999999</v>
      </c>
      <c r="H31" s="33">
        <f t="shared" si="8"/>
        <v>540717.88</v>
      </c>
      <c r="I31" s="33">
        <f t="shared" si="8"/>
        <v>591505.25</v>
      </c>
      <c r="J31" s="33">
        <f t="shared" si="8"/>
        <v>664433.7100000001</v>
      </c>
      <c r="K31" s="33">
        <f t="shared" si="8"/>
        <v>877023.02</v>
      </c>
      <c r="L31" s="33">
        <f aca="true" t="shared" si="9" ref="L31:L38">SUM(B31:K31)</f>
        <v>8703183.569999998</v>
      </c>
      <c r="M31"/>
    </row>
    <row r="32" spans="1:13" ht="18.75" customHeight="1">
      <c r="A32" s="27" t="s">
        <v>29</v>
      </c>
      <c r="B32" s="33">
        <f>B33+B34+B35+B36</f>
        <v>-26276.8</v>
      </c>
      <c r="C32" s="33">
        <f aca="true" t="shared" si="10" ref="C32:K32">C33+C34+C35+C36</f>
        <v>-27156.8</v>
      </c>
      <c r="D32" s="33">
        <f t="shared" si="10"/>
        <v>-82139.2</v>
      </c>
      <c r="E32" s="33">
        <f t="shared" si="10"/>
        <v>-61278.8</v>
      </c>
      <c r="F32" s="33">
        <f t="shared" si="10"/>
        <v>-54230</v>
      </c>
      <c r="G32" s="33">
        <f t="shared" si="10"/>
        <v>-42037.6</v>
      </c>
      <c r="H32" s="33">
        <f t="shared" si="10"/>
        <v>-20147.6</v>
      </c>
      <c r="I32" s="33">
        <f t="shared" si="10"/>
        <v>-33159.19</v>
      </c>
      <c r="J32" s="33">
        <f t="shared" si="10"/>
        <v>-35565.2</v>
      </c>
      <c r="K32" s="33">
        <f t="shared" si="10"/>
        <v>-53719.6</v>
      </c>
      <c r="L32" s="33">
        <f t="shared" si="9"/>
        <v>-435710.7899999999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-26276.8</v>
      </c>
      <c r="C33" s="33">
        <f t="shared" si="11"/>
        <v>-27156.8</v>
      </c>
      <c r="D33" s="33">
        <f t="shared" si="11"/>
        <v>-82139.2</v>
      </c>
      <c r="E33" s="33">
        <f t="shared" si="11"/>
        <v>-61278.8</v>
      </c>
      <c r="F33" s="33">
        <f t="shared" si="11"/>
        <v>-54230</v>
      </c>
      <c r="G33" s="33">
        <f t="shared" si="11"/>
        <v>-42037.6</v>
      </c>
      <c r="H33" s="33">
        <f t="shared" si="11"/>
        <v>-20147.6</v>
      </c>
      <c r="I33" s="33">
        <f t="shared" si="11"/>
        <v>-23095.6</v>
      </c>
      <c r="J33" s="33">
        <f t="shared" si="11"/>
        <v>-35565.2</v>
      </c>
      <c r="K33" s="33">
        <f t="shared" si="11"/>
        <v>-53719.6</v>
      </c>
      <c r="L33" s="33">
        <f t="shared" si="9"/>
        <v>-425647.1999999999</v>
      </c>
      <c r="M33" s="35"/>
    </row>
    <row r="34" spans="1:13" ht="18.75" customHeight="1">
      <c r="A34" s="37" t="s">
        <v>30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31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32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-10063.59</v>
      </c>
      <c r="J36" s="17">
        <v>0</v>
      </c>
      <c r="K36" s="17">
        <v>0</v>
      </c>
      <c r="L36" s="33">
        <f t="shared" si="9"/>
        <v>-10063.59</v>
      </c>
      <c r="M36"/>
    </row>
    <row r="37" spans="1:13" s="36" customFormat="1" ht="18.75" customHeight="1">
      <c r="A37" s="27" t="s">
        <v>33</v>
      </c>
      <c r="B37" s="38">
        <f>SUM(B38:B49)</f>
        <v>-106588.39</v>
      </c>
      <c r="C37" s="38">
        <f aca="true" t="shared" si="12" ref="C37:K37">SUM(C38:C49)</f>
        <v>-2350.21</v>
      </c>
      <c r="D37" s="38">
        <f t="shared" si="12"/>
        <v>-7439.84</v>
      </c>
      <c r="E37" s="38">
        <f t="shared" si="12"/>
        <v>-11855.070000000102</v>
      </c>
      <c r="F37" s="38">
        <f t="shared" si="12"/>
        <v>-6466.82</v>
      </c>
      <c r="G37" s="38">
        <f t="shared" si="12"/>
        <v>-3832.19</v>
      </c>
      <c r="H37" s="38">
        <f t="shared" si="12"/>
        <v>-8633.02</v>
      </c>
      <c r="I37" s="38">
        <f t="shared" si="12"/>
        <v>-2739.42</v>
      </c>
      <c r="J37" s="38">
        <f t="shared" si="12"/>
        <v>-3368.14</v>
      </c>
      <c r="K37" s="38">
        <f t="shared" si="12"/>
        <v>-4206.43</v>
      </c>
      <c r="L37" s="33">
        <f t="shared" si="9"/>
        <v>-157479.53000000012</v>
      </c>
      <c r="M37"/>
    </row>
    <row r="38" spans="1:13" ht="18.75" customHeight="1">
      <c r="A38" s="37" t="s">
        <v>34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35</v>
      </c>
      <c r="B39" s="33">
        <v>-25002.65</v>
      </c>
      <c r="C39" s="17">
        <v>0</v>
      </c>
      <c r="D39" s="17">
        <v>0</v>
      </c>
      <c r="E39" s="33">
        <v>-5702.61</v>
      </c>
      <c r="F39" s="28">
        <v>0</v>
      </c>
      <c r="G39" s="28">
        <v>0</v>
      </c>
      <c r="H39" s="33">
        <v>-6522.32</v>
      </c>
      <c r="I39" s="17">
        <v>0</v>
      </c>
      <c r="J39" s="28">
        <v>0</v>
      </c>
      <c r="K39" s="17">
        <v>0</v>
      </c>
      <c r="L39" s="33">
        <f>SUM(B39:K39)</f>
        <v>-37227.58</v>
      </c>
      <c r="M39"/>
    </row>
    <row r="40" spans="1:13" ht="18.75" customHeight="1">
      <c r="A40" s="37" t="s">
        <v>36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37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38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40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1080000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1615500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-1080000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-1615500</v>
      </c>
    </row>
    <row r="48" spans="1:12" ht="18.75" customHeight="1">
      <c r="A48" s="37" t="s">
        <v>70</v>
      </c>
      <c r="B48" s="17">
        <v>-3532.8</v>
      </c>
      <c r="C48" s="17">
        <v>-2350.21</v>
      </c>
      <c r="D48" s="17">
        <v>-7439.84</v>
      </c>
      <c r="E48" s="17">
        <v>-6152.46</v>
      </c>
      <c r="F48" s="17">
        <v>-6466.82</v>
      </c>
      <c r="G48" s="17">
        <v>-3832.19</v>
      </c>
      <c r="H48" s="17">
        <v>-2110.7</v>
      </c>
      <c r="I48" s="17">
        <v>-2739.42</v>
      </c>
      <c r="J48" s="17">
        <v>-3368.14</v>
      </c>
      <c r="K48" s="17">
        <v>-4206.43</v>
      </c>
      <c r="L48" s="30">
        <f t="shared" si="13"/>
        <v>-42199.01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84</v>
      </c>
      <c r="B50" s="17">
        <v>308247.97</v>
      </c>
      <c r="C50" s="17">
        <v>530230.29</v>
      </c>
      <c r="D50" s="17">
        <v>1785999.27</v>
      </c>
      <c r="E50" s="17">
        <v>1441767.47</v>
      </c>
      <c r="F50" s="17">
        <v>1550514.46</v>
      </c>
      <c r="G50" s="17">
        <v>844395.97</v>
      </c>
      <c r="H50" s="17">
        <v>569498.5</v>
      </c>
      <c r="I50" s="17">
        <v>627403.86</v>
      </c>
      <c r="J50" s="17">
        <v>703367.05</v>
      </c>
      <c r="K50" s="17">
        <v>934949.05</v>
      </c>
      <c r="L50" s="33">
        <f aca="true" t="shared" si="14" ref="L50:L55">SUM(B50:K50)</f>
        <v>9296373.89</v>
      </c>
      <c r="M50"/>
    </row>
    <row r="51" spans="1:13" ht="18.75" customHeight="1">
      <c r="A51" s="27" t="s">
        <v>78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6"/>
    </row>
    <row r="52" spans="1:13" ht="18.75" customHeight="1">
      <c r="A52" s="37" t="s">
        <v>79</v>
      </c>
      <c r="B52" s="33">
        <v>-81531.37</v>
      </c>
      <c r="C52" s="33">
        <v>-36086.49</v>
      </c>
      <c r="D52" s="33">
        <v>-132758.83</v>
      </c>
      <c r="E52" s="33">
        <v>-125978.8</v>
      </c>
      <c r="F52" s="33">
        <v>-112873.16</v>
      </c>
      <c r="G52" s="33">
        <v>-71802.89</v>
      </c>
      <c r="H52" s="33">
        <v>-38838.51</v>
      </c>
      <c r="I52" s="33">
        <v>-32980.7</v>
      </c>
      <c r="J52" s="33">
        <v>-49330.02</v>
      </c>
      <c r="K52" s="33">
        <v>-55459.52</v>
      </c>
      <c r="L52" s="33">
        <f t="shared" si="14"/>
        <v>-737640.29</v>
      </c>
      <c r="M52" s="56"/>
    </row>
    <row r="53" spans="1:13" ht="18.75" customHeight="1">
      <c r="A53" s="37" t="s">
        <v>80</v>
      </c>
      <c r="B53" s="33">
        <v>81531.37</v>
      </c>
      <c r="C53" s="33">
        <v>36086.49</v>
      </c>
      <c r="D53" s="33">
        <v>132758.83</v>
      </c>
      <c r="E53" s="33">
        <v>125978.8</v>
      </c>
      <c r="F53" s="33">
        <v>112873.16</v>
      </c>
      <c r="G53" s="33">
        <v>71802.89</v>
      </c>
      <c r="H53" s="33">
        <v>38838.51</v>
      </c>
      <c r="I53" s="33">
        <v>32980.7</v>
      </c>
      <c r="J53" s="33">
        <v>49330.02</v>
      </c>
      <c r="K53" s="33">
        <v>55459.52</v>
      </c>
      <c r="L53" s="33">
        <f t="shared" si="14"/>
        <v>737640.29</v>
      </c>
      <c r="M53" s="58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994939.6599999999</v>
      </c>
      <c r="C55" s="41">
        <f t="shared" si="16"/>
        <v>1047674.24</v>
      </c>
      <c r="D55" s="41">
        <f t="shared" si="16"/>
        <v>3424378.38</v>
      </c>
      <c r="E55" s="41">
        <f t="shared" si="16"/>
        <v>2798658.3599999994</v>
      </c>
      <c r="F55" s="41">
        <f t="shared" si="16"/>
        <v>2992044.3899999997</v>
      </c>
      <c r="G55" s="41">
        <f t="shared" si="16"/>
        <v>1690047.89</v>
      </c>
      <c r="H55" s="41">
        <f t="shared" si="16"/>
        <v>1029399.8500000001</v>
      </c>
      <c r="I55" s="41">
        <f t="shared" si="16"/>
        <v>1226458.42</v>
      </c>
      <c r="J55" s="41">
        <f t="shared" si="16"/>
        <v>1446501.06</v>
      </c>
      <c r="K55" s="41">
        <f t="shared" si="16"/>
        <v>1854426.25</v>
      </c>
      <c r="L55" s="42">
        <f t="shared" si="14"/>
        <v>18504528.5</v>
      </c>
      <c r="M55" s="54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994939.6599999999</v>
      </c>
      <c r="C61" s="41">
        <f aca="true" t="shared" si="18" ref="C61:J61">SUM(C62:C73)</f>
        <v>1047674.24</v>
      </c>
      <c r="D61" s="41">
        <f t="shared" si="18"/>
        <v>3424378.380352931</v>
      </c>
      <c r="E61" s="41">
        <f t="shared" si="18"/>
        <v>2798658.358487727</v>
      </c>
      <c r="F61" s="41">
        <f t="shared" si="18"/>
        <v>2992044.3881226396</v>
      </c>
      <c r="G61" s="41">
        <f t="shared" si="18"/>
        <v>1690047.8884805162</v>
      </c>
      <c r="H61" s="41">
        <f t="shared" si="18"/>
        <v>1029399.8510536354</v>
      </c>
      <c r="I61" s="41">
        <f>SUM(I62:I78)</f>
        <v>1226458.4190541888</v>
      </c>
      <c r="J61" s="41">
        <f t="shared" si="18"/>
        <v>1446501.0617716152</v>
      </c>
      <c r="K61" s="41">
        <f>SUM(K62:K75)</f>
        <v>1854426.25</v>
      </c>
      <c r="L61" s="46">
        <f>SUM(B61:K61)</f>
        <v>18504528.497323252</v>
      </c>
      <c r="M61" s="40"/>
    </row>
    <row r="62" spans="1:13" ht="18.75" customHeight="1">
      <c r="A62" s="47" t="s">
        <v>46</v>
      </c>
      <c r="B62" s="48">
        <v>994939.6599999999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994939.6599999999</v>
      </c>
      <c r="M62"/>
    </row>
    <row r="63" spans="1:13" ht="18.75" customHeight="1">
      <c r="A63" s="47" t="s">
        <v>55</v>
      </c>
      <c r="B63" s="17">
        <v>0</v>
      </c>
      <c r="C63" s="48">
        <v>916884.26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916884.26</v>
      </c>
      <c r="M63"/>
    </row>
    <row r="64" spans="1:13" ht="18.75" customHeight="1">
      <c r="A64" s="47" t="s">
        <v>56</v>
      </c>
      <c r="B64" s="17">
        <v>0</v>
      </c>
      <c r="C64" s="48">
        <v>130789.98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130789.98</v>
      </c>
      <c r="M64" s="57"/>
    </row>
    <row r="65" spans="1:12" ht="18.75" customHeight="1">
      <c r="A65" s="47" t="s">
        <v>47</v>
      </c>
      <c r="B65" s="17">
        <v>0</v>
      </c>
      <c r="C65" s="17">
        <v>0</v>
      </c>
      <c r="D65" s="48">
        <v>3424378.380352931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3424378.380352931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2798658.358487727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2798658.358487727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2992044.3881226396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2992044.3881226396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1690047.8884805162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1690047.8884805162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1029399.8510536354</v>
      </c>
      <c r="I69" s="17">
        <v>0</v>
      </c>
      <c r="J69" s="17">
        <v>0</v>
      </c>
      <c r="K69" s="17">
        <v>0</v>
      </c>
      <c r="L69" s="46">
        <f t="shared" si="19"/>
        <v>1029399.8510536354</v>
      </c>
    </row>
    <row r="70" spans="1:12" ht="18.75" customHeight="1">
      <c r="A70" s="47" t="s">
        <v>81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1226458.4190541888</v>
      </c>
      <c r="J70" s="17">
        <v>0</v>
      </c>
      <c r="K70" s="17">
        <v>0</v>
      </c>
      <c r="L70" s="46">
        <f t="shared" si="19"/>
        <v>1226458.4190541888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1446501.0617716152</v>
      </c>
      <c r="K71" s="17">
        <v>0</v>
      </c>
      <c r="L71" s="46">
        <f t="shared" si="19"/>
        <v>1446501.0617716152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1046260.89</v>
      </c>
      <c r="L72" s="46">
        <f t="shared" si="19"/>
        <v>1046260.89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808165.36</v>
      </c>
      <c r="L73" s="46">
        <f t="shared" si="19"/>
        <v>808165.36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2">
        <v>0</v>
      </c>
      <c r="C75" s="52">
        <v>0</v>
      </c>
      <c r="D75" s="52">
        <v>0</v>
      </c>
      <c r="E75" s="52">
        <v>0</v>
      </c>
      <c r="F75" s="52">
        <v>0</v>
      </c>
      <c r="G75" s="52">
        <v>0</v>
      </c>
      <c r="H75" s="52">
        <v>0</v>
      </c>
      <c r="I75" s="52">
        <v>0</v>
      </c>
      <c r="J75" s="52">
        <v>0</v>
      </c>
      <c r="K75" s="52">
        <v>0</v>
      </c>
      <c r="L75" s="51">
        <f>SUM(B75:K75)</f>
        <v>0</v>
      </c>
    </row>
    <row r="76" spans="1:11" ht="18" customHeight="1">
      <c r="A76" s="65" t="s">
        <v>82</v>
      </c>
      <c r="H76"/>
      <c r="I76"/>
      <c r="J76"/>
      <c r="K76"/>
    </row>
    <row r="77" spans="1:11" ht="18" customHeight="1">
      <c r="A77" s="65" t="s">
        <v>85</v>
      </c>
      <c r="I77"/>
      <c r="J77"/>
      <c r="K77"/>
    </row>
    <row r="78" spans="1:11" ht="18" customHeight="1">
      <c r="A78" s="65" t="s">
        <v>86</v>
      </c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2023-01-16T20:55:34Z</dcterms:modified>
  <cp:category/>
  <cp:version/>
  <cp:contentType/>
  <cp:contentStatus/>
</cp:coreProperties>
</file>