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<sst xmlns="http://schemas.openxmlformats.org/spreadsheetml/2006/main" count="86" uniqueCount="85">
  <si>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</si>
  <si>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</si>
  <si>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</si>
  <si>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</si>
  <si>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</si>
  <si>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</si>
  <si>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</si>
  <si>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</si>
  <si>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</si>
  <si>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</si>
  <si>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</si>
  <si>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</si>
  <si>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</si>
  <si>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</si>
  <si>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</si>
  <si>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</si>
  <si>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</si>
  <si>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</si>
  <si>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</si>
  <si>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</si>
  <si>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</si>
  <si>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</si>
  <si>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</si>
  <si>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</si>
  <si>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</si>
  <si>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</si>
  <si>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</si>
  <si>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</si>
  <si>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</si>
  <si>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</si>
  <si>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</si>
  <si>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</si>
  <si>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</si>
  <si>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</si>
  <si>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</si>
  <si>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</si>
  <si>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</si>
  <si>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</si>
  <si>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</si>
  <si>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</si>
  <si>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</si>
  <si>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</si>
  <si>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</si>
  <si>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</si>
  <si>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</si>
  <si>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</si>
  <si>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</si>
  <si>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</si>
  <si>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</si>
  <si>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</si>
  <si>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</si>
  <si>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</si>
  <si>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</si>
  <si>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</si>
  <si>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</si>
  <si>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</si>
  <si>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</si>
  <si>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</si>
  <si>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</si>
  <si>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</si>
  <si>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</si>
  <si>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</si>
  <si>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</si>
  <si>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</si>
  <si>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</si>
  <si>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</si>
  <si>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</si>
  <si>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</si>
  <si>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</si>
  <si>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</si>
  <si>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</si>
  <si>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</si>
  <si>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</si>
  <si>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</si>
  <si>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</si>
  <si>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</si>
  <si>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</si>
  <si>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</si>
  <si>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</si>
  <si>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</si>
  <si>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</si>
  <si>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</si>
  <si>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</si>
  <si>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</si>
  <si>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OPERAÇÃO 06/11/22 - VENCIMENTO 11/11/22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</si>
</sst>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58</v>
      </c>
      <c r="D5" s="6" t="s">
        <v>5</v>
      </c>
      <c r="E5" s="7" t="s">
        <v>59</v>
      </c>
      <c r="F5" s="7" t="s">
        <v>60</v>
      </c>
      <c r="G5" s="7" t="s">
        <v>61</v>
      </c>
      <c r="H5" s="7" t="s">
        <v>62</v>
      </c>
      <c r="I5" s="6" t="s">
        <v>6</v>
      </c>
      <c r="J5" s="6" t="s">
        <v>63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20949</v>
      </c>
      <c r="C7" s="10">
        <f aca="true" t="shared" si="0" ref="C7:K7">C8+C11</f>
        <v>30074</v>
      </c>
      <c r="D7" s="10">
        <f t="shared" si="0"/>
        <v>96025</v>
      </c>
      <c r="E7" s="10">
        <f t="shared" si="0"/>
        <v>81632</v>
      </c>
      <c r="F7" s="10">
        <f t="shared" si="0"/>
        <v>89677</v>
      </c>
      <c r="G7" s="10">
        <f t="shared" si="0"/>
        <v>36772</v>
      </c>
      <c r="H7" s="10">
        <f t="shared" si="0"/>
        <v>22838</v>
      </c>
      <c r="I7" s="10">
        <f t="shared" si="0"/>
        <v>38396</v>
      </c>
      <c r="J7" s="10">
        <f t="shared" si="0"/>
        <v>23848</v>
      </c>
      <c r="K7" s="10">
        <f t="shared" si="0"/>
        <v>71009</v>
      </c>
      <c r="L7" s="10">
        <f aca="true" t="shared" si="1" ref="L7:L13">SUM(B7:K7)</f>
        <v>511220</v>
      </c>
      <c r="M7" s="11"/>
    </row>
    <row r="8" spans="1:13" ht="17.25" customHeight="1">
      <c r="A8" s="12" t="s">
        <v>18</v>
      </c>
      <c r="B8" s="13">
        <f>B9+B10</f>
        <v>1862</v>
      </c>
      <c r="C8" s="13">
        <f aca="true" t="shared" si="2" ref="C8:K8">C9+C10</f>
        <v>2273</v>
      </c>
      <c r="D8" s="13">
        <f t="shared" si="2"/>
        <v>8306</v>
      </c>
      <c r="E8" s="13">
        <f t="shared" si="2"/>
        <v>6450</v>
      </c>
      <c r="F8" s="13">
        <f t="shared" si="2"/>
        <v>6868</v>
      </c>
      <c r="G8" s="13">
        <f t="shared" si="2"/>
        <v>3062</v>
      </c>
      <c r="H8" s="13">
        <f t="shared" si="2"/>
        <v>1731</v>
      </c>
      <c r="I8" s="13">
        <f t="shared" si="2"/>
        <v>2418</v>
      </c>
      <c r="J8" s="13">
        <f t="shared" si="2"/>
        <v>1676</v>
      </c>
      <c r="K8" s="13">
        <f t="shared" si="2"/>
        <v>4665</v>
      </c>
      <c r="L8" s="13">
        <f t="shared" si="1"/>
        <v>39311</v>
      </c>
      <c r="M8"/>
    </row>
    <row r="9" spans="1:13" ht="17.25" customHeight="1">
      <c r="A9" s="14" t="s">
        <v>19</v>
      </c>
      <c r="B9" s="15">
        <v>1862</v>
      </c>
      <c r="C9" s="15">
        <v>2273</v>
      </c>
      <c r="D9" s="15">
        <v>8306</v>
      </c>
      <c r="E9" s="15">
        <v>6450</v>
      </c>
      <c r="F9" s="15">
        <v>6868</v>
      </c>
      <c r="G9" s="15">
        <v>3062</v>
      </c>
      <c r="H9" s="15">
        <v>1714</v>
      </c>
      <c r="I9" s="15">
        <v>2418</v>
      </c>
      <c r="J9" s="15">
        <v>1676</v>
      </c>
      <c r="K9" s="15">
        <v>4665</v>
      </c>
      <c r="L9" s="13">
        <f t="shared" si="1"/>
        <v>39294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17</v>
      </c>
      <c r="I10" s="15">
        <v>0</v>
      </c>
      <c r="J10" s="15">
        <v>0</v>
      </c>
      <c r="K10" s="15">
        <v>0</v>
      </c>
      <c r="L10" s="13">
        <f t="shared" si="1"/>
        <v>17</v>
      </c>
      <c r="M10"/>
    </row>
    <row r="11" spans="1:13" ht="17.25" customHeight="1">
      <c r="A11" s="12" t="s">
        <v>72</v>
      </c>
      <c r="B11" s="15">
        <v>19087</v>
      </c>
      <c r="C11" s="15">
        <v>27801</v>
      </c>
      <c r="D11" s="15">
        <v>87719</v>
      </c>
      <c r="E11" s="15">
        <v>75182</v>
      </c>
      <c r="F11" s="15">
        <v>82809</v>
      </c>
      <c r="G11" s="15">
        <v>33710</v>
      </c>
      <c r="H11" s="15">
        <v>21107</v>
      </c>
      <c r="I11" s="15">
        <v>35978</v>
      </c>
      <c r="J11" s="15">
        <v>22172</v>
      </c>
      <c r="K11" s="15">
        <v>66344</v>
      </c>
      <c r="L11" s="13">
        <f t="shared" si="1"/>
        <v>471909</v>
      </c>
      <c r="M11" s="60"/>
    </row>
    <row r="12" spans="1:13" ht="17.25" customHeight="1">
      <c r="A12" s="14" t="s">
        <v>73</v>
      </c>
      <c r="B12" s="15">
        <v>2792</v>
      </c>
      <c r="C12" s="15">
        <v>2615</v>
      </c>
      <c r="D12" s="15">
        <v>8694</v>
      </c>
      <c r="E12" s="15">
        <v>9088</v>
      </c>
      <c r="F12" s="15">
        <v>8701</v>
      </c>
      <c r="G12" s="15">
        <v>3847</v>
      </c>
      <c r="H12" s="15">
        <v>2531</v>
      </c>
      <c r="I12" s="15">
        <v>2377</v>
      </c>
      <c r="J12" s="15">
        <v>1762</v>
      </c>
      <c r="K12" s="15">
        <v>4711</v>
      </c>
      <c r="L12" s="13">
        <f t="shared" si="1"/>
        <v>47118</v>
      </c>
      <c r="M12" s="60"/>
    </row>
    <row r="13" spans="1:13" ht="17.25" customHeight="1">
      <c r="A13" s="14" t="s">
        <v>74</v>
      </c>
      <c r="B13" s="15">
        <f>+B11-B12</f>
        <v>16295</v>
      </c>
      <c r="C13" s="15">
        <f aca="true" t="shared" si="3" ref="C13:K13">+C11-C12</f>
        <v>25186</v>
      </c>
      <c r="D13" s="15">
        <f t="shared" si="3"/>
        <v>79025</v>
      </c>
      <c r="E13" s="15">
        <f t="shared" si="3"/>
        <v>66094</v>
      </c>
      <c r="F13" s="15">
        <f t="shared" si="3"/>
        <v>74108</v>
      </c>
      <c r="G13" s="15">
        <f t="shared" si="3"/>
        <v>29863</v>
      </c>
      <c r="H13" s="15">
        <f t="shared" si="3"/>
        <v>18576</v>
      </c>
      <c r="I13" s="15">
        <f t="shared" si="3"/>
        <v>33601</v>
      </c>
      <c r="J13" s="15">
        <f t="shared" si="3"/>
        <v>20410</v>
      </c>
      <c r="K13" s="15">
        <f t="shared" si="3"/>
        <v>61633</v>
      </c>
      <c r="L13" s="13">
        <f t="shared" si="1"/>
        <v>424791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21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75</v>
      </c>
      <c r="B16" s="20">
        <v>-0.0782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22</v>
      </c>
      <c r="B18" s="22">
        <v>1.230905515800281</v>
      </c>
      <c r="C18" s="22">
        <v>1.155967274895768</v>
      </c>
      <c r="D18" s="22">
        <v>1.043959246681074</v>
      </c>
      <c r="E18" s="22">
        <v>1.053136279859559</v>
      </c>
      <c r="F18" s="22">
        <v>1.195337190065073</v>
      </c>
      <c r="G18" s="22">
        <v>1.146387260186898</v>
      </c>
      <c r="H18" s="22">
        <v>1.091413695422525</v>
      </c>
      <c r="I18" s="22">
        <v>1.123698790197569</v>
      </c>
      <c r="J18" s="22">
        <v>1.298551668326459</v>
      </c>
      <c r="K18" s="22">
        <v>1.083000350061124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68</v>
      </c>
      <c r="B20" s="25">
        <f>SUM(B21:B28)</f>
        <v>189845.37000000002</v>
      </c>
      <c r="C20" s="25">
        <f aca="true" t="shared" si="4" ref="C20:K20">SUM(C21:C28)</f>
        <v>152098.30000000002</v>
      </c>
      <c r="D20" s="25">
        <f t="shared" si="4"/>
        <v>522694.9</v>
      </c>
      <c r="E20" s="25">
        <f t="shared" si="4"/>
        <v>453321.85000000003</v>
      </c>
      <c r="F20" s="25">
        <f t="shared" si="4"/>
        <v>496449.8199999999</v>
      </c>
      <c r="G20" s="25">
        <f t="shared" si="4"/>
        <v>219439.14</v>
      </c>
      <c r="H20" s="25">
        <f t="shared" si="4"/>
        <v>143234.15</v>
      </c>
      <c r="I20" s="25">
        <f t="shared" si="4"/>
        <v>197146.85</v>
      </c>
      <c r="J20" s="25">
        <f t="shared" si="4"/>
        <v>159636.08000000002</v>
      </c>
      <c r="K20" s="25">
        <f t="shared" si="4"/>
        <v>314852.23999999993</v>
      </c>
      <c r="L20" s="25">
        <f>SUM(B20:K20)</f>
        <v>2848718.6999999997</v>
      </c>
      <c r="M20"/>
    </row>
    <row r="21" spans="1:13" ht="17.25" customHeight="1">
      <c r="A21" s="26" t="s">
        <v>23</v>
      </c>
      <c r="B21" s="56">
        <f>ROUND((B15+B16)*B7,2)</f>
        <v>150908.22</v>
      </c>
      <c r="C21" s="56">
        <f aca="true" t="shared" si="5" ref="C21:K21">ROUND((C15+C16)*C7,2)</f>
        <v>123411.67</v>
      </c>
      <c r="D21" s="56">
        <f t="shared" si="5"/>
        <v>468986.1</v>
      </c>
      <c r="E21" s="56">
        <f t="shared" si="5"/>
        <v>403849.83</v>
      </c>
      <c r="F21" s="56">
        <f t="shared" si="5"/>
        <v>391996.1</v>
      </c>
      <c r="G21" s="56">
        <f t="shared" si="5"/>
        <v>176740.94</v>
      </c>
      <c r="H21" s="56">
        <f t="shared" si="5"/>
        <v>120913.51</v>
      </c>
      <c r="I21" s="56">
        <f t="shared" si="5"/>
        <v>168543.08</v>
      </c>
      <c r="J21" s="56">
        <f t="shared" si="5"/>
        <v>112741.42</v>
      </c>
      <c r="K21" s="56">
        <f t="shared" si="5"/>
        <v>274130.24</v>
      </c>
      <c r="L21" s="33">
        <f aca="true" t="shared" si="6" ref="L21:L28">SUM(B21:K21)</f>
        <v>2392221.1100000003</v>
      </c>
      <c r="M21"/>
    </row>
    <row r="22" spans="1:13" ht="17.25" customHeight="1">
      <c r="A22" s="27" t="s">
        <v>24</v>
      </c>
      <c r="B22" s="33">
        <f aca="true" t="shared" si="7" ref="B22:K22">IF(B18&lt;&gt;0,ROUND((B18-1)*B21,2),0)</f>
        <v>34845.54</v>
      </c>
      <c r="C22" s="33">
        <f t="shared" si="7"/>
        <v>19248.18</v>
      </c>
      <c r="D22" s="33">
        <f t="shared" si="7"/>
        <v>20616.28</v>
      </c>
      <c r="E22" s="33">
        <f t="shared" si="7"/>
        <v>21459.08</v>
      </c>
      <c r="F22" s="33">
        <f t="shared" si="7"/>
        <v>76571.42</v>
      </c>
      <c r="G22" s="33">
        <f t="shared" si="7"/>
        <v>25872.62</v>
      </c>
      <c r="H22" s="33">
        <f t="shared" si="7"/>
        <v>11053.15</v>
      </c>
      <c r="I22" s="33">
        <f t="shared" si="7"/>
        <v>20848.58</v>
      </c>
      <c r="J22" s="33">
        <f t="shared" si="7"/>
        <v>33659.14</v>
      </c>
      <c r="K22" s="33">
        <f t="shared" si="7"/>
        <v>22752.91</v>
      </c>
      <c r="L22" s="33">
        <f t="shared" si="6"/>
        <v>286926.89999999997</v>
      </c>
      <c r="M22"/>
    </row>
    <row r="23" spans="1:13" ht="17.25" customHeight="1">
      <c r="A23" s="27" t="s">
        <v>25</v>
      </c>
      <c r="B23" s="33">
        <v>1371.67</v>
      </c>
      <c r="C23" s="33">
        <v>6926.91</v>
      </c>
      <c r="D23" s="33">
        <v>27074.31</v>
      </c>
      <c r="E23" s="33">
        <v>22439.06</v>
      </c>
      <c r="F23" s="33">
        <v>23911.98</v>
      </c>
      <c r="G23" s="33">
        <v>15757.54</v>
      </c>
      <c r="H23" s="33">
        <v>8822.14</v>
      </c>
      <c r="I23" s="33">
        <v>5075.17</v>
      </c>
      <c r="J23" s="33">
        <v>8778.67</v>
      </c>
      <c r="K23" s="33">
        <v>12962.26</v>
      </c>
      <c r="L23" s="33">
        <f t="shared" si="6"/>
        <v>133119.71</v>
      </c>
      <c r="M23"/>
    </row>
    <row r="24" spans="1:13" ht="17.25" customHeight="1">
      <c r="A24" s="27" t="s">
        <v>26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76</v>
      </c>
      <c r="B26" s="33">
        <v>463.03</v>
      </c>
      <c r="C26" s="33">
        <v>371.5</v>
      </c>
      <c r="D26" s="33">
        <v>1276.03</v>
      </c>
      <c r="E26" s="33">
        <v>1106.43</v>
      </c>
      <c r="F26" s="33">
        <v>1211.42</v>
      </c>
      <c r="G26" s="33">
        <v>535.72</v>
      </c>
      <c r="H26" s="33">
        <v>349.97</v>
      </c>
      <c r="I26" s="33">
        <v>481.88</v>
      </c>
      <c r="J26" s="33">
        <v>390.35</v>
      </c>
      <c r="K26" s="33">
        <v>767.23</v>
      </c>
      <c r="L26" s="33">
        <f t="shared" si="6"/>
        <v>6953.560000000001</v>
      </c>
      <c r="M26" s="60"/>
    </row>
    <row r="27" spans="1:13" ht="17.25" customHeight="1">
      <c r="A27" s="27" t="s">
        <v>77</v>
      </c>
      <c r="B27" s="33">
        <v>324.62</v>
      </c>
      <c r="C27" s="33">
        <v>245.47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280.31</v>
      </c>
      <c r="J27" s="33">
        <v>337.71</v>
      </c>
      <c r="K27" s="33">
        <v>455.49</v>
      </c>
      <c r="L27" s="33">
        <f t="shared" si="6"/>
        <v>4294.650000000001</v>
      </c>
      <c r="M27" s="60"/>
    </row>
    <row r="28" spans="1:13" ht="17.25" customHeight="1">
      <c r="A28" s="27" t="s">
        <v>78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3">
        <f aca="true" t="shared" si="8" ref="B31:K31">+B32+B37+B50</f>
        <v>-113823.14</v>
      </c>
      <c r="C31" s="33">
        <f t="shared" si="8"/>
        <v>-12066.990000000002</v>
      </c>
      <c r="D31" s="33">
        <f t="shared" si="8"/>
        <v>-43641.94</v>
      </c>
      <c r="E31" s="33">
        <f t="shared" si="8"/>
        <v>-400235.07</v>
      </c>
      <c r="F31" s="33">
        <f t="shared" si="8"/>
        <v>-36955.47</v>
      </c>
      <c r="G31" s="33">
        <f t="shared" si="8"/>
        <v>-16451.73</v>
      </c>
      <c r="H31" s="33">
        <f t="shared" si="8"/>
        <v>-16009.95</v>
      </c>
      <c r="I31" s="33">
        <f t="shared" si="8"/>
        <v>-184318.74000000002</v>
      </c>
      <c r="J31" s="33">
        <f t="shared" si="8"/>
        <v>-9544.98</v>
      </c>
      <c r="K31" s="33">
        <f t="shared" si="8"/>
        <v>-24792.31</v>
      </c>
      <c r="L31" s="33">
        <f aca="true" t="shared" si="9" ref="L31:L38">SUM(B31:K31)</f>
        <v>-857840.32</v>
      </c>
      <c r="M31"/>
    </row>
    <row r="32" spans="1:13" ht="18.75" customHeight="1">
      <c r="A32" s="27" t="s">
        <v>29</v>
      </c>
      <c r="B32" s="33">
        <f>B33+B34+B35+B36</f>
        <v>-8192.8</v>
      </c>
      <c r="C32" s="33">
        <f aca="true" t="shared" si="10" ref="C32:K32">C33+C34+C35+C36</f>
        <v>-10001.2</v>
      </c>
      <c r="D32" s="33">
        <f t="shared" si="10"/>
        <v>-36546.4</v>
      </c>
      <c r="E32" s="33">
        <f t="shared" si="10"/>
        <v>-28380</v>
      </c>
      <c r="F32" s="33">
        <f t="shared" si="10"/>
        <v>-30219.2</v>
      </c>
      <c r="G32" s="33">
        <f t="shared" si="10"/>
        <v>-13472.8</v>
      </c>
      <c r="H32" s="33">
        <f t="shared" si="10"/>
        <v>-7541.6</v>
      </c>
      <c r="I32" s="33">
        <f t="shared" si="10"/>
        <v>-10639.2</v>
      </c>
      <c r="J32" s="33">
        <f t="shared" si="10"/>
        <v>-7374.4</v>
      </c>
      <c r="K32" s="33">
        <f t="shared" si="10"/>
        <v>-20526</v>
      </c>
      <c r="L32" s="33">
        <f t="shared" si="9"/>
        <v>-172893.6</v>
      </c>
      <c r="M32"/>
    </row>
    <row r="33" spans="1:13" s="36" customFormat="1" ht="18.75" customHeight="1">
      <c r="A33" s="34" t="s">
        <v>53</v>
      </c>
      <c r="B33" s="33">
        <f aca="true" t="shared" si="11" ref="B33:K33">-ROUND((B9)*$E$3,2)</f>
        <v>-8192.8</v>
      </c>
      <c r="C33" s="33">
        <f t="shared" si="11"/>
        <v>-10001.2</v>
      </c>
      <c r="D33" s="33">
        <f t="shared" si="11"/>
        <v>-36546.4</v>
      </c>
      <c r="E33" s="33">
        <f t="shared" si="11"/>
        <v>-28380</v>
      </c>
      <c r="F33" s="33">
        <f t="shared" si="11"/>
        <v>-30219.2</v>
      </c>
      <c r="G33" s="33">
        <f t="shared" si="11"/>
        <v>-13472.8</v>
      </c>
      <c r="H33" s="33">
        <f t="shared" si="11"/>
        <v>-7541.6</v>
      </c>
      <c r="I33" s="33">
        <f t="shared" si="11"/>
        <v>-10639.2</v>
      </c>
      <c r="J33" s="33">
        <f t="shared" si="11"/>
        <v>-7374.4</v>
      </c>
      <c r="K33" s="33">
        <f t="shared" si="11"/>
        <v>-20526</v>
      </c>
      <c r="L33" s="33">
        <f t="shared" si="9"/>
        <v>-172893.6</v>
      </c>
      <c r="M33" s="35"/>
    </row>
    <row r="34" spans="1:13" ht="18.75" customHeight="1">
      <c r="A34" s="37" t="s">
        <v>30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31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32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33</v>
      </c>
      <c r="B37" s="38">
        <f>SUM(B38:B49)</f>
        <v>-105630.34</v>
      </c>
      <c r="C37" s="38">
        <f aca="true" t="shared" si="12" ref="C37:K37">SUM(C38:C49)</f>
        <v>-2065.79</v>
      </c>
      <c r="D37" s="38">
        <f t="shared" si="12"/>
        <v>-7095.54</v>
      </c>
      <c r="E37" s="38">
        <f t="shared" si="12"/>
        <v>-371855.07</v>
      </c>
      <c r="F37" s="38">
        <f t="shared" si="12"/>
        <v>-6736.27</v>
      </c>
      <c r="G37" s="38">
        <f t="shared" si="12"/>
        <v>-2978.93</v>
      </c>
      <c r="H37" s="38">
        <f t="shared" si="12"/>
        <v>-8468.35</v>
      </c>
      <c r="I37" s="38">
        <f t="shared" si="12"/>
        <v>-173679.54</v>
      </c>
      <c r="J37" s="38">
        <f t="shared" si="12"/>
        <v>-2170.58</v>
      </c>
      <c r="K37" s="38">
        <f t="shared" si="12"/>
        <v>-4266.31</v>
      </c>
      <c r="L37" s="33">
        <f t="shared" si="9"/>
        <v>-684946.72</v>
      </c>
      <c r="M37"/>
    </row>
    <row r="38" spans="1:13" ht="18.75" customHeight="1">
      <c r="A38" s="37" t="s">
        <v>34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35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36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70</v>
      </c>
      <c r="B47" s="17">
        <v>0</v>
      </c>
      <c r="C47" s="17">
        <v>0</v>
      </c>
      <c r="D47" s="17">
        <v>0</v>
      </c>
      <c r="E47" s="17">
        <v>-360000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-531000</v>
      </c>
    </row>
    <row r="48" spans="1:12" ht="18.75" customHeight="1">
      <c r="A48" s="37" t="s">
        <v>71</v>
      </c>
      <c r="B48" s="17">
        <v>-2574.75</v>
      </c>
      <c r="C48" s="17">
        <v>-2065.79</v>
      </c>
      <c r="D48" s="17">
        <v>-7095.54</v>
      </c>
      <c r="E48" s="17">
        <v>-6152.46</v>
      </c>
      <c r="F48" s="17">
        <v>-6736.27</v>
      </c>
      <c r="G48" s="17">
        <v>-2978.93</v>
      </c>
      <c r="H48" s="17">
        <v>-1946.03</v>
      </c>
      <c r="I48" s="17">
        <v>-2679.54</v>
      </c>
      <c r="J48" s="17">
        <v>-2170.58</v>
      </c>
      <c r="K48" s="17">
        <v>-4266.31</v>
      </c>
      <c r="L48" s="30">
        <f t="shared" si="13"/>
        <v>-38666.2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79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80</v>
      </c>
      <c r="B52" s="33">
        <v>-25301.94</v>
      </c>
      <c r="C52" s="33">
        <v>-13225.36</v>
      </c>
      <c r="D52" s="33">
        <v>-47324.05</v>
      </c>
      <c r="E52" s="33">
        <v>-50467.48</v>
      </c>
      <c r="F52" s="33">
        <v>-48168.74</v>
      </c>
      <c r="G52" s="33">
        <v>-22957.36</v>
      </c>
      <c r="H52" s="33">
        <v>-15873.67</v>
      </c>
      <c r="I52" s="33">
        <v>-12204.94</v>
      </c>
      <c r="J52" s="33">
        <v>-11794.65</v>
      </c>
      <c r="K52" s="33">
        <v>-20888.57</v>
      </c>
      <c r="L52" s="33">
        <f t="shared" si="14"/>
        <v>-268206.76</v>
      </c>
      <c r="M52" s="57"/>
    </row>
    <row r="53" spans="1:13" ht="18.75" customHeight="1">
      <c r="A53" s="37" t="s">
        <v>81</v>
      </c>
      <c r="B53" s="33">
        <v>25301.94</v>
      </c>
      <c r="C53" s="33">
        <v>13225.36</v>
      </c>
      <c r="D53" s="33">
        <v>47324.05</v>
      </c>
      <c r="E53" s="33">
        <v>50467.48</v>
      </c>
      <c r="F53" s="33">
        <v>48168.74</v>
      </c>
      <c r="G53" s="33">
        <v>22957.36</v>
      </c>
      <c r="H53" s="33">
        <v>15873.67</v>
      </c>
      <c r="I53" s="33">
        <v>12204.94</v>
      </c>
      <c r="J53" s="33">
        <v>11794.65</v>
      </c>
      <c r="K53" s="33">
        <v>20888.57</v>
      </c>
      <c r="L53" s="33">
        <f t="shared" si="14"/>
        <v>268206.76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43</v>
      </c>
      <c r="B55" s="41">
        <f aca="true" t="shared" si="16" ref="B55:K55">IF(B20+B31+B44+B56&lt;0,0,B20+B31+B56)</f>
        <v>76022.23000000003</v>
      </c>
      <c r="C55" s="41">
        <f t="shared" si="16"/>
        <v>140031.31000000003</v>
      </c>
      <c r="D55" s="41">
        <f t="shared" si="16"/>
        <v>479052.96</v>
      </c>
      <c r="E55" s="41">
        <f t="shared" si="16"/>
        <v>53086.78000000003</v>
      </c>
      <c r="F55" s="41">
        <f t="shared" si="16"/>
        <v>459494.34999999986</v>
      </c>
      <c r="G55" s="41">
        <f t="shared" si="16"/>
        <v>202987.41</v>
      </c>
      <c r="H55" s="41">
        <f t="shared" si="16"/>
        <v>127224.2</v>
      </c>
      <c r="I55" s="41">
        <f t="shared" si="16"/>
        <v>12828.109999999986</v>
      </c>
      <c r="J55" s="41">
        <f t="shared" si="16"/>
        <v>150091.1</v>
      </c>
      <c r="K55" s="41">
        <f t="shared" si="16"/>
        <v>290059.92999999993</v>
      </c>
      <c r="L55" s="42">
        <f t="shared" si="14"/>
        <v>1990878.3799999997</v>
      </c>
      <c r="M55" s="55"/>
    </row>
    <row r="56" spans="1:13" ht="18.75" customHeight="1">
      <c r="A56" s="27" t="s">
        <v>44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45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46</v>
      </c>
      <c r="B61" s="41">
        <f>SUM(B62:B75)</f>
        <v>76022.23</v>
      </c>
      <c r="C61" s="41">
        <f aca="true" t="shared" si="18" ref="C61:J61">SUM(C62:C73)</f>
        <v>140031.31</v>
      </c>
      <c r="D61" s="41">
        <f t="shared" si="18"/>
        <v>479052.9556218723</v>
      </c>
      <c r="E61" s="41">
        <f t="shared" si="18"/>
        <v>53086.77756406241</v>
      </c>
      <c r="F61" s="41">
        <f t="shared" si="18"/>
        <v>459494.34666495887</v>
      </c>
      <c r="G61" s="41">
        <f t="shared" si="18"/>
        <v>202987.4119540985</v>
      </c>
      <c r="H61" s="41">
        <f t="shared" si="18"/>
        <v>127224.20077288491</v>
      </c>
      <c r="I61" s="41">
        <f>SUM(I62:I78)</f>
        <v>12828.105075727515</v>
      </c>
      <c r="J61" s="41">
        <f t="shared" si="18"/>
        <v>150091.09902751102</v>
      </c>
      <c r="K61" s="41">
        <f>SUM(K62:K75)</f>
        <v>290059.93</v>
      </c>
      <c r="L61" s="46">
        <f>SUM(B61:K61)</f>
        <v>1990878.3666811152</v>
      </c>
      <c r="M61" s="40"/>
    </row>
    <row r="62" spans="1:13" ht="18.75" customHeight="1">
      <c r="A62" s="47" t="s">
        <v>47</v>
      </c>
      <c r="B62" s="48">
        <v>76022.23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76022.23</v>
      </c>
      <c r="M62"/>
    </row>
    <row r="63" spans="1:13" ht="18.75" customHeight="1">
      <c r="A63" s="47" t="s">
        <v>56</v>
      </c>
      <c r="B63" s="17">
        <v>0</v>
      </c>
      <c r="C63" s="48">
        <v>122401.37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122401.37</v>
      </c>
      <c r="M63"/>
    </row>
    <row r="64" spans="1:13" ht="18.75" customHeight="1">
      <c r="A64" s="47" t="s">
        <v>57</v>
      </c>
      <c r="B64" s="17">
        <v>0</v>
      </c>
      <c r="C64" s="48">
        <v>17629.940000000002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17629.940000000002</v>
      </c>
      <c r="M64" s="58"/>
    </row>
    <row r="65" spans="1:12" ht="18.75" customHeight="1">
      <c r="A65" s="47" t="s">
        <v>48</v>
      </c>
      <c r="B65" s="17">
        <v>0</v>
      </c>
      <c r="C65" s="17">
        <v>0</v>
      </c>
      <c r="D65" s="48">
        <v>479052.9556218723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479052.9556218723</v>
      </c>
    </row>
    <row r="66" spans="1:12" ht="18.75" customHeight="1">
      <c r="A66" s="47" t="s">
        <v>49</v>
      </c>
      <c r="B66" s="17">
        <v>0</v>
      </c>
      <c r="C66" s="17">
        <v>0</v>
      </c>
      <c r="D66" s="17">
        <v>0</v>
      </c>
      <c r="E66" s="48">
        <v>53086.77756406241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53086.77756406241</v>
      </c>
    </row>
    <row r="67" spans="1:12" ht="18.75" customHeight="1">
      <c r="A67" s="47" t="s">
        <v>50</v>
      </c>
      <c r="B67" s="17">
        <v>0</v>
      </c>
      <c r="C67" s="17">
        <v>0</v>
      </c>
      <c r="D67" s="17">
        <v>0</v>
      </c>
      <c r="E67" s="17">
        <v>0</v>
      </c>
      <c r="F67" s="48">
        <v>459494.34666495887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459494.34666495887</v>
      </c>
    </row>
    <row r="68" spans="1:12" ht="18.75" customHeight="1">
      <c r="A68" s="47" t="s">
        <v>51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202987.4119540985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202987.4119540985</v>
      </c>
    </row>
    <row r="69" spans="1:12" ht="18.75" customHeight="1">
      <c r="A69" s="47" t="s">
        <v>52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127224.20077288491</v>
      </c>
      <c r="I69" s="17">
        <v>0</v>
      </c>
      <c r="J69" s="17">
        <v>0</v>
      </c>
      <c r="K69" s="17">
        <v>0</v>
      </c>
      <c r="L69" s="46">
        <f t="shared" si="19"/>
        <v>127224.20077288491</v>
      </c>
    </row>
    <row r="70" spans="1:12" ht="18.75" customHeight="1">
      <c r="A70" s="47" t="s">
        <v>82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12828.105075727515</v>
      </c>
      <c r="J70" s="17">
        <v>0</v>
      </c>
      <c r="K70" s="17">
        <v>0</v>
      </c>
      <c r="L70" s="46">
        <f t="shared" si="19"/>
        <v>12828.105075727515</v>
      </c>
    </row>
    <row r="71" spans="1:12" ht="18.75" customHeight="1">
      <c r="A71" s="47" t="s">
        <v>54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150091.09902751102</v>
      </c>
      <c r="K71" s="17">
        <v>0</v>
      </c>
      <c r="L71" s="46">
        <f t="shared" si="19"/>
        <v>150091.09902751102</v>
      </c>
    </row>
    <row r="72" spans="1:12" ht="18.75" customHeight="1">
      <c r="A72" s="47" t="s">
        <v>64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132296.34</v>
      </c>
      <c r="L72" s="46">
        <f t="shared" si="19"/>
        <v>132296.34</v>
      </c>
    </row>
    <row r="73" spans="1:12" ht="18.75" customHeight="1">
      <c r="A73" s="47" t="s">
        <v>65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157763.59</v>
      </c>
      <c r="L73" s="46">
        <f t="shared" si="19"/>
        <v>157763.59</v>
      </c>
    </row>
    <row r="74" spans="1:12" ht="18.75" customHeight="1">
      <c r="A74" s="47" t="s">
        <v>66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67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83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2023-01-16T20:33:52Z</dcterms:modified>
  <cp:category/>
  <cp:version/>
  <cp:contentType/>
  <cp:contentStatus/>
</cp:coreProperties>
</file>