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<sst xmlns="http://schemas.openxmlformats.org/spreadsheetml/2006/main" count="87" uniqueCount="86">
  <si>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</si>
  <si>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</si>
  <si>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</si>
  <si>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</si>
  <si>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</si>
  <si>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</si>
  <si>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</si>
  <si>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</si>
  <si>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</si>
  <si>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</si>
  <si>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</si>
  <si>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</si>
  <si>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</si>
  <si>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</si>
  <si>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</si>
  <si>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</si>
  <si>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</si>
  <si>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</si>
  <si>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</si>
  <si>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</si>
  <si>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</si>
  <si>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</si>
  <si>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</si>
  <si>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</si>
  <si>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</si>
  <si>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</si>
  <si>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</si>
  <si>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</si>
  <si>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</si>
  <si>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</si>
  <si>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</si>
  <si>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</si>
  <si>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</si>
  <si>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</si>
  <si>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</si>
  <si>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</si>
  <si>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</si>
  <si>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</si>
  <si>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</si>
  <si>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</si>
  <si>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</si>
  <si>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</si>
  <si>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</si>
  <si>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</si>
  <si>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</si>
  <si>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</si>
  <si>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</si>
  <si>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</si>
  <si>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</si>
  <si>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</si>
  <si>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</si>
  <si>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</si>
  <si>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</si>
  <si>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</si>
  <si>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</si>
  <si>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</si>
  <si>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</si>
  <si>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</si>
  <si>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</si>
  <si>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</si>
  <si>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</si>
  <si>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</si>
  <si>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</si>
  <si>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</si>
  <si>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</si>
  <si>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</si>
  <si>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</si>
  <si>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</si>
  <si>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</si>
  <si>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</si>
  <si>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</si>
  <si>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</si>
  <si>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</si>
  <si>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</si>
  <si>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</si>
  <si>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</si>
  <si>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</si>
  <si>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</si>
  <si>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</si>
  <si>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</si>
  <si>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</si>
  <si>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</si>
  <si>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</si>
  <si>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OPERAÇÃO 04/11/22 - VENCIMENTO 11/11/22</t>
  </si>
  <si>
    <t>5.3. Revisão de Remuneração pelo Transporte Coletivo ¹</t>
  </si>
  <si>
    <t>¹ Energia para tração set e out.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</si>
</sst>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  <numFmt numFmtId="172" formatCode="#,##0.00_ ;[Red]\-#,##0.00\ 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90910</v>
      </c>
      <c r="C7" s="10">
        <f aca="true" t="shared" si="0" ref="C7:K7">C8+C11</f>
        <v>110061</v>
      </c>
      <c r="D7" s="10">
        <f t="shared" si="0"/>
        <v>322872</v>
      </c>
      <c r="E7" s="10">
        <f t="shared" si="0"/>
        <v>264725</v>
      </c>
      <c r="F7" s="10">
        <f t="shared" si="0"/>
        <v>271086</v>
      </c>
      <c r="G7" s="10">
        <f t="shared" si="0"/>
        <v>148042</v>
      </c>
      <c r="H7" s="10">
        <f t="shared" si="0"/>
        <v>81125</v>
      </c>
      <c r="I7" s="10">
        <f t="shared" si="0"/>
        <v>120820</v>
      </c>
      <c r="J7" s="10">
        <f t="shared" si="0"/>
        <v>122502</v>
      </c>
      <c r="K7" s="10">
        <f t="shared" si="0"/>
        <v>222343</v>
      </c>
      <c r="L7" s="10">
        <f aca="true" t="shared" si="1" ref="L7:L13">SUM(B7:K7)</f>
        <v>1754486</v>
      </c>
      <c r="M7" s="11"/>
    </row>
    <row r="8" spans="1:13" ht="17.25" customHeight="1">
      <c r="A8" s="12" t="s">
        <v>18</v>
      </c>
      <c r="B8" s="13">
        <f>B9+B10</f>
        <v>5715</v>
      </c>
      <c r="C8" s="13">
        <f aca="true" t="shared" si="2" ref="C8:K8">C9+C10</f>
        <v>6261</v>
      </c>
      <c r="D8" s="13">
        <f t="shared" si="2"/>
        <v>18933</v>
      </c>
      <c r="E8" s="13">
        <f t="shared" si="2"/>
        <v>14093</v>
      </c>
      <c r="F8" s="13">
        <f t="shared" si="2"/>
        <v>12778</v>
      </c>
      <c r="G8" s="13">
        <f t="shared" si="2"/>
        <v>9582</v>
      </c>
      <c r="H8" s="13">
        <f t="shared" si="2"/>
        <v>4501</v>
      </c>
      <c r="I8" s="13">
        <f t="shared" si="2"/>
        <v>5317</v>
      </c>
      <c r="J8" s="13">
        <f t="shared" si="2"/>
        <v>7004</v>
      </c>
      <c r="K8" s="13">
        <f t="shared" si="2"/>
        <v>11919</v>
      </c>
      <c r="L8" s="13">
        <f t="shared" si="1"/>
        <v>96103</v>
      </c>
      <c r="M8"/>
    </row>
    <row r="9" spans="1:13" ht="17.25" customHeight="1">
      <c r="A9" s="14" t="s">
        <v>19</v>
      </c>
      <c r="B9" s="15">
        <v>5715</v>
      </c>
      <c r="C9" s="15">
        <v>6261</v>
      </c>
      <c r="D9" s="15">
        <v>18933</v>
      </c>
      <c r="E9" s="15">
        <v>14093</v>
      </c>
      <c r="F9" s="15">
        <v>12778</v>
      </c>
      <c r="G9" s="15">
        <v>9582</v>
      </c>
      <c r="H9" s="15">
        <v>4437</v>
      </c>
      <c r="I9" s="15">
        <v>5317</v>
      </c>
      <c r="J9" s="15">
        <v>7004</v>
      </c>
      <c r="K9" s="15">
        <v>11919</v>
      </c>
      <c r="L9" s="13">
        <f t="shared" si="1"/>
        <v>96039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64</v>
      </c>
      <c r="I10" s="15">
        <v>0</v>
      </c>
      <c r="J10" s="15">
        <v>0</v>
      </c>
      <c r="K10" s="15">
        <v>0</v>
      </c>
      <c r="L10" s="13">
        <f t="shared" si="1"/>
        <v>64</v>
      </c>
      <c r="M10"/>
    </row>
    <row r="11" spans="1:13" ht="17.25" customHeight="1">
      <c r="A11" s="12" t="s">
        <v>71</v>
      </c>
      <c r="B11" s="15">
        <v>85195</v>
      </c>
      <c r="C11" s="15">
        <v>103800</v>
      </c>
      <c r="D11" s="15">
        <v>303939</v>
      </c>
      <c r="E11" s="15">
        <v>250632</v>
      </c>
      <c r="F11" s="15">
        <v>258308</v>
      </c>
      <c r="G11" s="15">
        <v>138460</v>
      </c>
      <c r="H11" s="15">
        <v>76624</v>
      </c>
      <c r="I11" s="15">
        <v>115503</v>
      </c>
      <c r="J11" s="15">
        <v>115498</v>
      </c>
      <c r="K11" s="15">
        <v>210424</v>
      </c>
      <c r="L11" s="13">
        <f t="shared" si="1"/>
        <v>1658383</v>
      </c>
      <c r="M11" s="60"/>
    </row>
    <row r="12" spans="1:13" ht="17.25" customHeight="1">
      <c r="A12" s="14" t="s">
        <v>72</v>
      </c>
      <c r="B12" s="15">
        <v>9595</v>
      </c>
      <c r="C12" s="15">
        <v>7770</v>
      </c>
      <c r="D12" s="15">
        <v>26399</v>
      </c>
      <c r="E12" s="15">
        <v>24955</v>
      </c>
      <c r="F12" s="15">
        <v>21865</v>
      </c>
      <c r="G12" s="15">
        <v>12746</v>
      </c>
      <c r="H12" s="15">
        <v>6655</v>
      </c>
      <c r="I12" s="15">
        <v>6580</v>
      </c>
      <c r="J12" s="15">
        <v>8009</v>
      </c>
      <c r="K12" s="15">
        <v>13156</v>
      </c>
      <c r="L12" s="13">
        <f t="shared" si="1"/>
        <v>137730</v>
      </c>
      <c r="M12" s="60"/>
    </row>
    <row r="13" spans="1:13" ht="17.25" customHeight="1">
      <c r="A13" s="14" t="s">
        <v>73</v>
      </c>
      <c r="B13" s="15">
        <f>+B11-B12</f>
        <v>75600</v>
      </c>
      <c r="C13" s="15">
        <f aca="true" t="shared" si="3" ref="C13:K13">+C11-C12</f>
        <v>96030</v>
      </c>
      <c r="D13" s="15">
        <f t="shared" si="3"/>
        <v>277540</v>
      </c>
      <c r="E13" s="15">
        <f t="shared" si="3"/>
        <v>225677</v>
      </c>
      <c r="F13" s="15">
        <f t="shared" si="3"/>
        <v>236443</v>
      </c>
      <c r="G13" s="15">
        <f t="shared" si="3"/>
        <v>125714</v>
      </c>
      <c r="H13" s="15">
        <f t="shared" si="3"/>
        <v>69969</v>
      </c>
      <c r="I13" s="15">
        <f t="shared" si="3"/>
        <v>108923</v>
      </c>
      <c r="J13" s="15">
        <f t="shared" si="3"/>
        <v>107489</v>
      </c>
      <c r="K13" s="15">
        <f t="shared" si="3"/>
        <v>197268</v>
      </c>
      <c r="L13" s="13">
        <f t="shared" si="1"/>
        <v>1520653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21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-0.0782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22</v>
      </c>
      <c r="B18" s="22">
        <v>1.237115313426463</v>
      </c>
      <c r="C18" s="22">
        <v>1.165408423062465</v>
      </c>
      <c r="D18" s="22">
        <v>1.052602819393575</v>
      </c>
      <c r="E18" s="22">
        <v>1.061987630768635</v>
      </c>
      <c r="F18" s="22">
        <v>1.211960215871206</v>
      </c>
      <c r="G18" s="22">
        <v>1.197689777643494</v>
      </c>
      <c r="H18" s="22">
        <v>1.079798738015578</v>
      </c>
      <c r="I18" s="22">
        <v>1.163481871621207</v>
      </c>
      <c r="J18" s="22">
        <v>1.29776430077404</v>
      </c>
      <c r="K18" s="22">
        <v>1.101746455568133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816128.48</v>
      </c>
      <c r="C20" s="25">
        <f aca="true" t="shared" si="4" ref="C20:K20">SUM(C21:C28)</f>
        <v>540022.94</v>
      </c>
      <c r="D20" s="25">
        <f t="shared" si="4"/>
        <v>1717276.3800000001</v>
      </c>
      <c r="E20" s="25">
        <f t="shared" si="4"/>
        <v>1431491.9899999998</v>
      </c>
      <c r="F20" s="25">
        <f t="shared" si="4"/>
        <v>1499987.63</v>
      </c>
      <c r="G20" s="25">
        <f t="shared" si="4"/>
        <v>888012.6799999999</v>
      </c>
      <c r="H20" s="25">
        <f t="shared" si="4"/>
        <v>485228.8300000001</v>
      </c>
      <c r="I20" s="25">
        <f t="shared" si="4"/>
        <v>633068.59</v>
      </c>
      <c r="J20" s="25">
        <f t="shared" si="4"/>
        <v>775494.5099999999</v>
      </c>
      <c r="K20" s="25">
        <f t="shared" si="4"/>
        <v>974859.7499999999</v>
      </c>
      <c r="L20" s="25">
        <f>SUM(B20:K20)</f>
        <v>9761571.78</v>
      </c>
      <c r="M20"/>
    </row>
    <row r="21" spans="1:13" ht="17.25" customHeight="1">
      <c r="A21" s="26" t="s">
        <v>23</v>
      </c>
      <c r="B21" s="56">
        <f>ROUND((B15+B16)*B7,2)</f>
        <v>654879.28</v>
      </c>
      <c r="C21" s="56">
        <f aca="true" t="shared" si="5" ref="C21:K21">ROUND((C15+C16)*C7,2)</f>
        <v>451646.32</v>
      </c>
      <c r="D21" s="56">
        <f t="shared" si="5"/>
        <v>1576906.85</v>
      </c>
      <c r="E21" s="56">
        <f t="shared" si="5"/>
        <v>1309647.52</v>
      </c>
      <c r="F21" s="56">
        <f t="shared" si="5"/>
        <v>1184971.12</v>
      </c>
      <c r="G21" s="56">
        <f t="shared" si="5"/>
        <v>711549.07</v>
      </c>
      <c r="H21" s="56">
        <f t="shared" si="5"/>
        <v>429508.2</v>
      </c>
      <c r="I21" s="56">
        <f t="shared" si="5"/>
        <v>530351.47</v>
      </c>
      <c r="J21" s="56">
        <f t="shared" si="5"/>
        <v>579128.21</v>
      </c>
      <c r="K21" s="56">
        <f t="shared" si="5"/>
        <v>858355.15</v>
      </c>
      <c r="L21" s="33">
        <f aca="true" t="shared" si="6" ref="L21:L28">SUM(B21:K21)</f>
        <v>8286943.19</v>
      </c>
      <c r="M21"/>
    </row>
    <row r="22" spans="1:13" ht="17.25" customHeight="1">
      <c r="A22" s="27" t="s">
        <v>24</v>
      </c>
      <c r="B22" s="33">
        <f aca="true" t="shared" si="7" ref="B22:K22">IF(B18&lt;&gt;0,ROUND((B18-1)*B21,2),0)</f>
        <v>155281.91</v>
      </c>
      <c r="C22" s="33">
        <f t="shared" si="7"/>
        <v>74706.11</v>
      </c>
      <c r="D22" s="33">
        <f t="shared" si="7"/>
        <v>82949.75</v>
      </c>
      <c r="E22" s="33">
        <f t="shared" si="7"/>
        <v>81181.95</v>
      </c>
      <c r="F22" s="33">
        <f t="shared" si="7"/>
        <v>251166.73</v>
      </c>
      <c r="G22" s="33">
        <f t="shared" si="7"/>
        <v>140665.98</v>
      </c>
      <c r="H22" s="33">
        <f t="shared" si="7"/>
        <v>34274.21</v>
      </c>
      <c r="I22" s="33">
        <f t="shared" si="7"/>
        <v>86702.85</v>
      </c>
      <c r="J22" s="33">
        <f t="shared" si="7"/>
        <v>172443.71</v>
      </c>
      <c r="K22" s="33">
        <f t="shared" si="7"/>
        <v>87334.59</v>
      </c>
      <c r="L22" s="33">
        <f t="shared" si="6"/>
        <v>1166707.79</v>
      </c>
      <c r="M22"/>
    </row>
    <row r="23" spans="1:13" ht="17.25" customHeight="1">
      <c r="A23" s="27" t="s">
        <v>25</v>
      </c>
      <c r="B23" s="33">
        <v>3075.06</v>
      </c>
      <c r="C23" s="33">
        <v>11110.51</v>
      </c>
      <c r="D23" s="33">
        <v>51342.34</v>
      </c>
      <c r="E23" s="33">
        <v>35083.25</v>
      </c>
      <c r="F23" s="33">
        <v>59925.22</v>
      </c>
      <c r="G23" s="33">
        <v>34576.14</v>
      </c>
      <c r="H23" s="33">
        <v>18974.15</v>
      </c>
      <c r="I23" s="33">
        <v>13323.48</v>
      </c>
      <c r="J23" s="33">
        <v>19253.07</v>
      </c>
      <c r="K23" s="33">
        <v>24173.94</v>
      </c>
      <c r="L23" s="33">
        <f t="shared" si="6"/>
        <v>270837.16000000003</v>
      </c>
      <c r="M23"/>
    </row>
    <row r="24" spans="1:13" ht="17.25" customHeight="1">
      <c r="A24" s="27" t="s">
        <v>26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27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635.32</v>
      </c>
      <c r="C26" s="33">
        <v>419.96</v>
      </c>
      <c r="D26" s="33">
        <v>1335.26</v>
      </c>
      <c r="E26" s="33">
        <v>1111.82</v>
      </c>
      <c r="F26" s="33">
        <v>1165.66</v>
      </c>
      <c r="G26" s="33">
        <v>689.17</v>
      </c>
      <c r="H26" s="33">
        <v>376.89</v>
      </c>
      <c r="I26" s="33">
        <v>492.65</v>
      </c>
      <c r="J26" s="33">
        <v>603.02</v>
      </c>
      <c r="K26" s="33">
        <v>756.47</v>
      </c>
      <c r="L26" s="33">
        <f t="shared" si="6"/>
        <v>7586.22</v>
      </c>
      <c r="M26" s="60"/>
    </row>
    <row r="27" spans="1:13" ht="17.25" customHeight="1">
      <c r="A27" s="27" t="s">
        <v>76</v>
      </c>
      <c r="B27" s="33">
        <v>324.62</v>
      </c>
      <c r="C27" s="33">
        <v>245.47</v>
      </c>
      <c r="D27" s="33">
        <v>796.5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280.31</v>
      </c>
      <c r="J27" s="33">
        <v>337.71</v>
      </c>
      <c r="K27" s="33">
        <v>455.49</v>
      </c>
      <c r="L27" s="33">
        <f t="shared" si="6"/>
        <v>4294.650000000001</v>
      </c>
      <c r="M27" s="60"/>
    </row>
    <row r="28" spans="1:13" ht="17.25" customHeight="1">
      <c r="A28" s="27" t="s">
        <v>77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3">
        <f aca="true" t="shared" si="8" ref="B31:K31">+B32+B37+B50</f>
        <v>-498217.5</v>
      </c>
      <c r="C31" s="33">
        <f t="shared" si="8"/>
        <v>-80371.63</v>
      </c>
      <c r="D31" s="33">
        <f t="shared" si="8"/>
        <v>-217980.07</v>
      </c>
      <c r="E31" s="33">
        <f t="shared" si="8"/>
        <v>-184394.21000000008</v>
      </c>
      <c r="F31" s="33">
        <f t="shared" si="8"/>
        <v>-235204.99</v>
      </c>
      <c r="G31" s="33">
        <f t="shared" si="8"/>
        <v>-109492.99</v>
      </c>
      <c r="H31" s="33">
        <f t="shared" si="8"/>
        <v>-67850.09</v>
      </c>
      <c r="I31" s="33">
        <f t="shared" si="8"/>
        <v>-93468.2</v>
      </c>
      <c r="J31" s="33">
        <f t="shared" si="8"/>
        <v>-73920.76999999999</v>
      </c>
      <c r="K31" s="33">
        <f t="shared" si="8"/>
        <v>-146432.03</v>
      </c>
      <c r="L31" s="33">
        <f aca="true" t="shared" si="9" ref="L31:L38">SUM(B31:K31)</f>
        <v>-1707332.48</v>
      </c>
      <c r="M31"/>
    </row>
    <row r="32" spans="1:13" ht="18.75" customHeight="1">
      <c r="A32" s="27" t="s">
        <v>29</v>
      </c>
      <c r="B32" s="33">
        <f>B33+B34+B35+B36</f>
        <v>-25146</v>
      </c>
      <c r="C32" s="33">
        <f aca="true" t="shared" si="10" ref="C32:K32">C33+C34+C35+C36</f>
        <v>-27548.4</v>
      </c>
      <c r="D32" s="33">
        <f t="shared" si="10"/>
        <v>-83305.2</v>
      </c>
      <c r="E32" s="33">
        <f t="shared" si="10"/>
        <v>-62009.2</v>
      </c>
      <c r="F32" s="33">
        <f t="shared" si="10"/>
        <v>-56223.2</v>
      </c>
      <c r="G32" s="33">
        <f t="shared" si="10"/>
        <v>-42160.8</v>
      </c>
      <c r="H32" s="33">
        <f t="shared" si="10"/>
        <v>-19522.8</v>
      </c>
      <c r="I32" s="33">
        <f t="shared" si="10"/>
        <v>-35478.78</v>
      </c>
      <c r="J32" s="33">
        <f t="shared" si="10"/>
        <v>-30817.6</v>
      </c>
      <c r="K32" s="33">
        <f t="shared" si="10"/>
        <v>-52443.6</v>
      </c>
      <c r="L32" s="33">
        <f t="shared" si="9"/>
        <v>-434655.57999999996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-25146</v>
      </c>
      <c r="C33" s="33">
        <f t="shared" si="11"/>
        <v>-27548.4</v>
      </c>
      <c r="D33" s="33">
        <f t="shared" si="11"/>
        <v>-83305.2</v>
      </c>
      <c r="E33" s="33">
        <f t="shared" si="11"/>
        <v>-62009.2</v>
      </c>
      <c r="F33" s="33">
        <f t="shared" si="11"/>
        <v>-56223.2</v>
      </c>
      <c r="G33" s="33">
        <f t="shared" si="11"/>
        <v>-42160.8</v>
      </c>
      <c r="H33" s="33">
        <f t="shared" si="11"/>
        <v>-19522.8</v>
      </c>
      <c r="I33" s="33">
        <f t="shared" si="11"/>
        <v>-23394.8</v>
      </c>
      <c r="J33" s="33">
        <f t="shared" si="11"/>
        <v>-30817.6</v>
      </c>
      <c r="K33" s="33">
        <f t="shared" si="11"/>
        <v>-52443.6</v>
      </c>
      <c r="L33" s="33">
        <f t="shared" si="9"/>
        <v>-422571.5999999999</v>
      </c>
      <c r="M33" s="35"/>
    </row>
    <row r="34" spans="1:13" ht="18.75" customHeight="1">
      <c r="A34" s="37" t="s">
        <v>30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31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32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-12083.98</v>
      </c>
      <c r="J36" s="17">
        <v>0</v>
      </c>
      <c r="K36" s="17">
        <v>0</v>
      </c>
      <c r="L36" s="33">
        <f t="shared" si="9"/>
        <v>-12083.98</v>
      </c>
      <c r="M36"/>
    </row>
    <row r="37" spans="1:13" s="36" customFormat="1" ht="18.75" customHeight="1">
      <c r="A37" s="27" t="s">
        <v>33</v>
      </c>
      <c r="B37" s="38">
        <f>SUM(B38:B49)</f>
        <v>-177338.38999999998</v>
      </c>
      <c r="C37" s="38">
        <f aca="true" t="shared" si="12" ref="C37:K37">SUM(C38:C49)</f>
        <v>-52823.229999999996</v>
      </c>
      <c r="D37" s="38">
        <f t="shared" si="12"/>
        <v>-134674.87</v>
      </c>
      <c r="E37" s="38">
        <f t="shared" si="12"/>
        <v>-122385.0100000001</v>
      </c>
      <c r="F37" s="38">
        <f t="shared" si="12"/>
        <v>-178981.79</v>
      </c>
      <c r="G37" s="38">
        <f t="shared" si="12"/>
        <v>-67332.19</v>
      </c>
      <c r="H37" s="38">
        <f t="shared" si="12"/>
        <v>-48327.29</v>
      </c>
      <c r="I37" s="38">
        <f t="shared" si="12"/>
        <v>-57989.42</v>
      </c>
      <c r="J37" s="38">
        <f t="shared" si="12"/>
        <v>-43103.17</v>
      </c>
      <c r="K37" s="38">
        <f t="shared" si="12"/>
        <v>-93988.43</v>
      </c>
      <c r="L37" s="33">
        <f t="shared" si="9"/>
        <v>-976943.7900000003</v>
      </c>
      <c r="M37"/>
    </row>
    <row r="38" spans="1:13" ht="18.75" customHeight="1">
      <c r="A38" s="37" t="s">
        <v>34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35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36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37</v>
      </c>
      <c r="B41" s="17">
        <v>0</v>
      </c>
      <c r="C41" s="17">
        <v>-3487.99</v>
      </c>
      <c r="D41" s="17">
        <v>0</v>
      </c>
      <c r="E41" s="17">
        <v>0</v>
      </c>
      <c r="F41" s="17">
        <v>0</v>
      </c>
      <c r="G41" s="17">
        <v>0</v>
      </c>
      <c r="H41" s="17">
        <v>-1459.24</v>
      </c>
      <c r="I41" s="17">
        <v>0</v>
      </c>
      <c r="J41" s="17">
        <v>0</v>
      </c>
      <c r="K41" s="17">
        <v>-1782</v>
      </c>
      <c r="L41" s="30">
        <f aca="true" t="shared" si="13" ref="L41:L48">SUM(B41:K41)</f>
        <v>-6729.23</v>
      </c>
      <c r="M41"/>
    </row>
    <row r="42" spans="1:13" ht="18.75" customHeight="1">
      <c r="A42" s="37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1080000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1615500</v>
      </c>
    </row>
    <row r="47" spans="1:12" ht="18.75" customHeight="1">
      <c r="A47" s="37" t="s">
        <v>69</v>
      </c>
      <c r="B47" s="17">
        <v>-70750</v>
      </c>
      <c r="C47" s="17">
        <v>-47000</v>
      </c>
      <c r="D47" s="17">
        <v>-127250</v>
      </c>
      <c r="E47" s="17">
        <v>-1190500</v>
      </c>
      <c r="F47" s="17">
        <v>-172500</v>
      </c>
      <c r="G47" s="17">
        <v>-63500</v>
      </c>
      <c r="H47" s="17">
        <v>-38250</v>
      </c>
      <c r="I47" s="17">
        <v>-590750</v>
      </c>
      <c r="J47" s="17">
        <v>-39750</v>
      </c>
      <c r="K47" s="17">
        <v>-88000</v>
      </c>
      <c r="L47" s="17">
        <f>SUM(B47:K47)</f>
        <v>-2428250</v>
      </c>
    </row>
    <row r="48" spans="1:12" ht="18.75" customHeight="1">
      <c r="A48" s="37" t="s">
        <v>70</v>
      </c>
      <c r="B48" s="17">
        <v>-3532.8</v>
      </c>
      <c r="C48" s="17">
        <v>-2335.24</v>
      </c>
      <c r="D48" s="17">
        <v>-7424.87</v>
      </c>
      <c r="E48" s="17">
        <v>-6182.4</v>
      </c>
      <c r="F48" s="17">
        <v>-6481.79</v>
      </c>
      <c r="G48" s="17">
        <v>-3832.19</v>
      </c>
      <c r="H48" s="17">
        <v>-2095.73</v>
      </c>
      <c r="I48" s="17">
        <v>-2739.42</v>
      </c>
      <c r="J48" s="17">
        <v>-3353.17</v>
      </c>
      <c r="K48" s="17">
        <v>-4206.43</v>
      </c>
      <c r="L48" s="30">
        <f t="shared" si="13"/>
        <v>-42184.03999999999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-295733.11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-295733.11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-86137.19</v>
      </c>
      <c r="C52" s="33">
        <v>-38124.28</v>
      </c>
      <c r="D52" s="33">
        <v>-140411</v>
      </c>
      <c r="E52" s="33">
        <v>-134944.16</v>
      </c>
      <c r="F52" s="33">
        <v>-120985.6</v>
      </c>
      <c r="G52" s="33">
        <v>-76455.61</v>
      </c>
      <c r="H52" s="33">
        <v>-39804.89</v>
      </c>
      <c r="I52" s="33">
        <v>-34477.88</v>
      </c>
      <c r="J52" s="33">
        <v>-50700.97</v>
      </c>
      <c r="K52" s="33">
        <v>-57682.48</v>
      </c>
      <c r="L52" s="33">
        <f t="shared" si="14"/>
        <v>-779724.0599999999</v>
      </c>
      <c r="M52" s="57"/>
    </row>
    <row r="53" spans="1:13" ht="18.75" customHeight="1">
      <c r="A53" s="37" t="s">
        <v>80</v>
      </c>
      <c r="B53" s="33">
        <v>86137.19</v>
      </c>
      <c r="C53" s="33">
        <v>38124.28</v>
      </c>
      <c r="D53" s="33">
        <v>140411</v>
      </c>
      <c r="E53" s="33">
        <v>134944.16</v>
      </c>
      <c r="F53" s="33">
        <v>120985.6</v>
      </c>
      <c r="G53" s="33">
        <v>76455.61</v>
      </c>
      <c r="H53" s="33">
        <v>39804.89</v>
      </c>
      <c r="I53" s="33">
        <v>34477.88</v>
      </c>
      <c r="J53" s="33">
        <v>50700.97</v>
      </c>
      <c r="K53" s="33">
        <v>57682.48</v>
      </c>
      <c r="L53" s="33">
        <f t="shared" si="14"/>
        <v>779724.0599999999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317910.98</v>
      </c>
      <c r="C55" s="41">
        <f t="shared" si="16"/>
        <v>459651.30999999994</v>
      </c>
      <c r="D55" s="41">
        <f t="shared" si="16"/>
        <v>1499296.31</v>
      </c>
      <c r="E55" s="41">
        <f t="shared" si="16"/>
        <v>1247097.7799999998</v>
      </c>
      <c r="F55" s="41">
        <f t="shared" si="16"/>
        <v>1264782.64</v>
      </c>
      <c r="G55" s="41">
        <f t="shared" si="16"/>
        <v>778519.69</v>
      </c>
      <c r="H55" s="41">
        <f t="shared" si="16"/>
        <v>417378.7400000001</v>
      </c>
      <c r="I55" s="41">
        <f t="shared" si="16"/>
        <v>539600.39</v>
      </c>
      <c r="J55" s="41">
        <f t="shared" si="16"/>
        <v>701573.7399999999</v>
      </c>
      <c r="K55" s="41">
        <f t="shared" si="16"/>
        <v>828427.7199999999</v>
      </c>
      <c r="L55" s="42">
        <f t="shared" si="14"/>
        <v>8054239.299999999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317910.98</v>
      </c>
      <c r="C61" s="41">
        <f aca="true" t="shared" si="18" ref="C61:J61">SUM(C62:C73)</f>
        <v>459651.3</v>
      </c>
      <c r="D61" s="41">
        <f t="shared" si="18"/>
        <v>1499296.3060834825</v>
      </c>
      <c r="E61" s="41">
        <f t="shared" si="18"/>
        <v>1247097.776816931</v>
      </c>
      <c r="F61" s="41">
        <f t="shared" si="18"/>
        <v>1264782.644311968</v>
      </c>
      <c r="G61" s="41">
        <f t="shared" si="18"/>
        <v>778519.687399787</v>
      </c>
      <c r="H61" s="41">
        <f t="shared" si="18"/>
        <v>417378.74232065165</v>
      </c>
      <c r="I61" s="41">
        <f>SUM(I62:I78)</f>
        <v>539600.390921411</v>
      </c>
      <c r="J61" s="41">
        <f t="shared" si="18"/>
        <v>701573.7364662929</v>
      </c>
      <c r="K61" s="41">
        <f>SUM(K62:K75)</f>
        <v>828427.73</v>
      </c>
      <c r="L61" s="46">
        <f>SUM(B61:K61)</f>
        <v>8054239.294320526</v>
      </c>
      <c r="M61" s="40"/>
    </row>
    <row r="62" spans="1:13" ht="18.75" customHeight="1">
      <c r="A62" s="47" t="s">
        <v>46</v>
      </c>
      <c r="B62" s="48">
        <v>317910.98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317910.98</v>
      </c>
      <c r="M62"/>
    </row>
    <row r="63" spans="1:13" ht="18.75" customHeight="1">
      <c r="A63" s="47" t="s">
        <v>55</v>
      </c>
      <c r="B63" s="17">
        <v>0</v>
      </c>
      <c r="C63" s="48">
        <v>401643.31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401643.31</v>
      </c>
      <c r="M63"/>
    </row>
    <row r="64" spans="1:13" ht="18.75" customHeight="1">
      <c r="A64" s="47" t="s">
        <v>56</v>
      </c>
      <c r="B64" s="17">
        <v>0</v>
      </c>
      <c r="C64" s="48">
        <v>58007.99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58007.99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1499296.3060834825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1499296.3060834825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1247097.776816931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1247097.776816931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1264782.644311968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1264782.644311968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778519.687399787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778519.687399787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417378.74232065165</v>
      </c>
      <c r="I69" s="17">
        <v>0</v>
      </c>
      <c r="J69" s="17">
        <v>0</v>
      </c>
      <c r="K69" s="17">
        <v>0</v>
      </c>
      <c r="L69" s="46">
        <f t="shared" si="19"/>
        <v>417378.74232065165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539600.390921411</v>
      </c>
      <c r="J70" s="17">
        <v>0</v>
      </c>
      <c r="K70" s="17">
        <v>0</v>
      </c>
      <c r="L70" s="46">
        <f t="shared" si="19"/>
        <v>539600.390921411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701573.7364662929</v>
      </c>
      <c r="K71" s="17">
        <v>0</v>
      </c>
      <c r="L71" s="46">
        <f t="shared" si="19"/>
        <v>701573.7364662929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493577.24</v>
      </c>
      <c r="L72" s="46">
        <f t="shared" si="19"/>
        <v>493577.24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334850.49</v>
      </c>
      <c r="L73" s="46">
        <f t="shared" si="19"/>
        <v>334850.49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2023-01-16T20:15:25Z</dcterms:modified>
  <cp:category/>
  <cp:version/>
  <cp:contentType/>
  <cp:contentStatus/>
</cp:coreProperties>
</file>