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<sst xmlns="http://schemas.openxmlformats.org/spreadsheetml/2006/main" count="83" uniqueCount="80">
  <si>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</si>
  <si>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</si>
  <si>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</si>
  <si>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</si>
  <si>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</si>
  <si>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</si>
  <si>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</si>
  <si>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</si>
  <si>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</si>
  <si>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</si>
  <si>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</si>
  <si>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</si>
  <si>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</si>
  <si>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</si>
  <si>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</si>
  <si>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</si>
  <si>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</si>
  <si>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</si>
  <si>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</si>
  <si>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</si>
  <si>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</si>
  <si>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</si>
  <si>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</si>
  <si>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</si>
  <si>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</si>
  <si>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</si>
  <si>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</si>
  <si>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</si>
  <si>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</si>
  <si>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</si>
  <si>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</si>
  <si>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</si>
  <si>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</si>
  <si>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</si>
  <si>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</si>
  <si>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</si>
  <si>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</si>
  <si>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</si>
  <si>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</si>
  <si>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</si>
  <si>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</si>
  <si>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</si>
  <si>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</si>
  <si>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</si>
  <si>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</si>
  <si>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</si>
  <si>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</si>
  <si>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</si>
  <si>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</si>
  <si>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</si>
  <si>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</si>
  <si>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</si>
  <si>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</si>
  <si>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</si>
  <si>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</si>
  <si>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</si>
  <si>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</si>
  <si>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</si>
  <si>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</si>
  <si>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</si>
  <si>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</si>
  <si>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</si>
  <si>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</si>
  <si>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</si>
  <si>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</si>
  <si>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</si>
  <si>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</si>
  <si>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31/03/22 - VENCIMENTO 07/04/22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</si>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</sst>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394002</v>
      </c>
      <c r="C7" s="9">
        <f t="shared" si="0"/>
        <v>281061</v>
      </c>
      <c r="D7" s="9">
        <f t="shared" si="0"/>
        <v>269065</v>
      </c>
      <c r="E7" s="9">
        <f t="shared" si="0"/>
        <v>65762</v>
      </c>
      <c r="F7" s="9">
        <f t="shared" si="0"/>
        <v>211625</v>
      </c>
      <c r="G7" s="9">
        <f t="shared" si="0"/>
        <v>369841</v>
      </c>
      <c r="H7" s="9">
        <f t="shared" si="0"/>
        <v>42872</v>
      </c>
      <c r="I7" s="9">
        <f t="shared" si="0"/>
        <v>274135</v>
      </c>
      <c r="J7" s="9">
        <f t="shared" si="0"/>
        <v>235017</v>
      </c>
      <c r="K7" s="9">
        <f t="shared" si="0"/>
        <v>353971</v>
      </c>
      <c r="L7" s="9">
        <f t="shared" si="0"/>
        <v>264071</v>
      </c>
      <c r="M7" s="9">
        <f t="shared" si="0"/>
        <v>129677</v>
      </c>
      <c r="N7" s="9">
        <f t="shared" si="0"/>
        <v>82440</v>
      </c>
      <c r="O7" s="9">
        <f t="shared" si="0"/>
        <v>2973539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15400</v>
      </c>
      <c r="C8" s="11">
        <f t="shared" si="1"/>
        <v>16204</v>
      </c>
      <c r="D8" s="11">
        <f t="shared" si="1"/>
        <v>10524</v>
      </c>
      <c r="E8" s="11">
        <f t="shared" si="1"/>
        <v>2471</v>
      </c>
      <c r="F8" s="11">
        <f t="shared" si="1"/>
        <v>7900</v>
      </c>
      <c r="G8" s="11">
        <f t="shared" si="1"/>
        <v>13518</v>
      </c>
      <c r="H8" s="11">
        <f t="shared" si="1"/>
        <v>2118</v>
      </c>
      <c r="I8" s="11">
        <f t="shared" si="1"/>
        <v>16250</v>
      </c>
      <c r="J8" s="11">
        <f t="shared" si="1"/>
        <v>12248</v>
      </c>
      <c r="K8" s="11">
        <f t="shared" si="1"/>
        <v>9841</v>
      </c>
      <c r="L8" s="11">
        <f t="shared" si="1"/>
        <v>7973</v>
      </c>
      <c r="M8" s="11">
        <f t="shared" si="1"/>
        <v>5712</v>
      </c>
      <c r="N8" s="11">
        <f t="shared" si="1"/>
        <v>4732</v>
      </c>
      <c r="O8" s="11">
        <f t="shared" si="1"/>
        <v>124891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15400</v>
      </c>
      <c r="C9" s="11">
        <v>16204</v>
      </c>
      <c r="D9" s="11">
        <v>10524</v>
      </c>
      <c r="E9" s="11">
        <v>2471</v>
      </c>
      <c r="F9" s="11">
        <v>7900</v>
      </c>
      <c r="G9" s="11">
        <v>13518</v>
      </c>
      <c r="H9" s="11">
        <v>2118</v>
      </c>
      <c r="I9" s="11">
        <v>16247</v>
      </c>
      <c r="J9" s="11">
        <v>12248</v>
      </c>
      <c r="K9" s="11">
        <v>9831</v>
      </c>
      <c r="L9" s="11">
        <v>7969</v>
      </c>
      <c r="M9" s="11">
        <v>5702</v>
      </c>
      <c r="N9" s="11">
        <v>4708</v>
      </c>
      <c r="O9" s="11">
        <f>SUM(B9:N9)</f>
        <v>124840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10</v>
      </c>
      <c r="L10" s="13">
        <v>4</v>
      </c>
      <c r="M10" s="13">
        <v>10</v>
      </c>
      <c r="N10" s="13">
        <v>24</v>
      </c>
      <c r="O10" s="11">
        <f>SUM(B10:N10)</f>
        <v>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378602</v>
      </c>
      <c r="C11" s="13">
        <v>264857</v>
      </c>
      <c r="D11" s="13">
        <v>258541</v>
      </c>
      <c r="E11" s="13">
        <v>63291</v>
      </c>
      <c r="F11" s="13">
        <v>203725</v>
      </c>
      <c r="G11" s="13">
        <v>356323</v>
      </c>
      <c r="H11" s="13">
        <v>40754</v>
      </c>
      <c r="I11" s="13">
        <v>257885</v>
      </c>
      <c r="J11" s="13">
        <v>222769</v>
      </c>
      <c r="K11" s="13">
        <v>344130</v>
      </c>
      <c r="L11" s="13">
        <v>256098</v>
      </c>
      <c r="M11" s="13">
        <v>123965</v>
      </c>
      <c r="N11" s="13">
        <v>77708</v>
      </c>
      <c r="O11" s="11">
        <f>SUM(B11:N11)</f>
        <v>2848648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1.207942594110105</v>
      </c>
      <c r="C16" s="19">
        <v>1.242214429426451</v>
      </c>
      <c r="D16" s="19">
        <v>1.211982724580848</v>
      </c>
      <c r="E16" s="19">
        <v>0.934632150079482</v>
      </c>
      <c r="F16" s="19">
        <v>1.437427063856029</v>
      </c>
      <c r="G16" s="19">
        <v>1.45197984149261</v>
      </c>
      <c r="H16" s="19">
        <v>1.722459278176845</v>
      </c>
      <c r="I16" s="19">
        <v>1.263955251484384</v>
      </c>
      <c r="J16" s="19">
        <v>1.330895113724027</v>
      </c>
      <c r="K16" s="19">
        <v>1.160326309028897</v>
      </c>
      <c r="L16" s="19">
        <v>1.2500731606247</v>
      </c>
      <c r="M16" s="19">
        <v>1.249875914374783</v>
      </c>
      <c r="N16" s="19">
        <v>1.131260299853448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1313664.83</v>
      </c>
      <c r="C18" s="24">
        <f aca="true" t="shared" si="2" ref="C18:O18">SUM(C19:C27)</f>
        <v>974423.2999999999</v>
      </c>
      <c r="D18" s="24">
        <f t="shared" si="2"/>
        <v>786265.77</v>
      </c>
      <c r="E18" s="24">
        <f t="shared" si="2"/>
        <v>259598.03999999995</v>
      </c>
      <c r="F18" s="24">
        <f t="shared" si="2"/>
        <v>850278.7800000001</v>
      </c>
      <c r="G18" s="24">
        <f t="shared" si="2"/>
        <v>1256261.2199999997</v>
      </c>
      <c r="H18" s="24">
        <f t="shared" si="2"/>
        <v>226042.26</v>
      </c>
      <c r="I18" s="24">
        <f t="shared" si="2"/>
        <v>967212.4</v>
      </c>
      <c r="J18" s="24">
        <f t="shared" si="2"/>
        <v>864114.7899999999</v>
      </c>
      <c r="K18" s="24">
        <f t="shared" si="2"/>
        <v>1097047.3699999999</v>
      </c>
      <c r="L18" s="24">
        <f t="shared" si="2"/>
        <v>1008203.9299999999</v>
      </c>
      <c r="M18" s="24">
        <f t="shared" si="2"/>
        <v>570088.67</v>
      </c>
      <c r="N18" s="24">
        <f t="shared" si="2"/>
        <v>293784.13999999996</v>
      </c>
      <c r="O18" s="24">
        <f t="shared" si="2"/>
        <v>10466985.499999998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997967.67</v>
      </c>
      <c r="C19" s="30">
        <f t="shared" si="3"/>
        <v>735452.32</v>
      </c>
      <c r="D19" s="30">
        <f t="shared" si="3"/>
        <v>617450.36</v>
      </c>
      <c r="E19" s="30">
        <f t="shared" si="3"/>
        <v>257813.34</v>
      </c>
      <c r="F19" s="30">
        <f t="shared" si="3"/>
        <v>562901.34</v>
      </c>
      <c r="G19" s="30">
        <f t="shared" si="3"/>
        <v>809397.03</v>
      </c>
      <c r="H19" s="30">
        <f t="shared" si="3"/>
        <v>125975.08</v>
      </c>
      <c r="I19" s="30">
        <f t="shared" si="3"/>
        <v>712257.56</v>
      </c>
      <c r="J19" s="30">
        <f t="shared" si="3"/>
        <v>614169.93</v>
      </c>
      <c r="K19" s="30">
        <f t="shared" si="3"/>
        <v>874379.16</v>
      </c>
      <c r="L19" s="30">
        <f t="shared" si="3"/>
        <v>742726.09</v>
      </c>
      <c r="M19" s="30">
        <f t="shared" si="3"/>
        <v>420879.67</v>
      </c>
      <c r="N19" s="30">
        <f t="shared" si="3"/>
        <v>241681.1</v>
      </c>
      <c r="O19" s="30">
        <f>SUM(B19:N19)</f>
        <v>7713050.6499999985</v>
      </c>
    </row>
    <row r="20" spans="1:23" ht="18.75" customHeight="1">
      <c r="A20" s="26" t="s">
        <v>35</v>
      </c>
      <c r="B20" s="30">
        <f>IF(B16&lt;&gt;0,ROUND((B16-1)*B19,2),0)</f>
        <v>207519.99</v>
      </c>
      <c r="C20" s="30">
        <f aca="true" t="shared" si="4" ref="C20:N20">IF(C16&lt;&gt;0,ROUND((C16-1)*C19,2),0)</f>
        <v>178137.16</v>
      </c>
      <c r="D20" s="30">
        <f t="shared" si="4"/>
        <v>130888.81</v>
      </c>
      <c r="E20" s="30">
        <f t="shared" si="4"/>
        <v>-16852.7</v>
      </c>
      <c r="F20" s="30">
        <f t="shared" si="4"/>
        <v>246228.28</v>
      </c>
      <c r="G20" s="30">
        <f t="shared" si="4"/>
        <v>365831.14</v>
      </c>
      <c r="H20" s="30">
        <f t="shared" si="4"/>
        <v>91011.87</v>
      </c>
      <c r="I20" s="30">
        <f t="shared" si="4"/>
        <v>188004.12</v>
      </c>
      <c r="J20" s="30">
        <f t="shared" si="4"/>
        <v>203225.83</v>
      </c>
      <c r="K20" s="30">
        <f t="shared" si="4"/>
        <v>140185.98</v>
      </c>
      <c r="L20" s="30">
        <f t="shared" si="4"/>
        <v>185735.86</v>
      </c>
      <c r="M20" s="30">
        <f t="shared" si="4"/>
        <v>105167.69</v>
      </c>
      <c r="N20" s="30">
        <f t="shared" si="4"/>
        <v>31723.13</v>
      </c>
      <c r="O20" s="30">
        <f aca="true" t="shared" si="5" ref="O19:O27">SUM(B20:N20)</f>
        <v>2056807.1600000001</v>
      </c>
      <c r="W20" s="62"/>
    </row>
    <row r="21" spans="1:15" ht="18.75" customHeight="1">
      <c r="A21" s="26" t="s">
        <v>36</v>
      </c>
      <c r="B21" s="30">
        <v>50903.88</v>
      </c>
      <c r="C21" s="30">
        <v>35431.01</v>
      </c>
      <c r="D21" s="30">
        <v>20095.29</v>
      </c>
      <c r="E21" s="30">
        <v>9075.15</v>
      </c>
      <c r="F21" s="30">
        <v>24769.71</v>
      </c>
      <c r="G21" s="30">
        <v>41073.17</v>
      </c>
      <c r="H21" s="30">
        <v>3705.33</v>
      </c>
      <c r="I21" s="30">
        <v>28337.71</v>
      </c>
      <c r="J21" s="30">
        <v>29719.95</v>
      </c>
      <c r="K21" s="30">
        <v>43572.2</v>
      </c>
      <c r="L21" s="30">
        <v>41106.63</v>
      </c>
      <c r="M21" s="30">
        <v>19855.39</v>
      </c>
      <c r="N21" s="30">
        <v>10994.49</v>
      </c>
      <c r="O21" s="30">
        <f t="shared" si="5"/>
        <v>358639.91</v>
      </c>
    </row>
    <row r="22" spans="1:15" ht="18.75" customHeight="1">
      <c r="A22" s="26" t="s">
        <v>37</v>
      </c>
      <c r="B22" s="30">
        <v>2950.86</v>
      </c>
      <c r="C22" s="30">
        <v>2950.86</v>
      </c>
      <c r="D22" s="30">
        <v>1475.43</v>
      </c>
      <c r="E22" s="30">
        <v>1475.43</v>
      </c>
      <c r="F22" s="30">
        <v>1475.43</v>
      </c>
      <c r="G22" s="30">
        <v>1475.43</v>
      </c>
      <c r="H22" s="30">
        <v>1475.43</v>
      </c>
      <c r="I22" s="30">
        <v>1475.43</v>
      </c>
      <c r="J22" s="30">
        <v>1475.43</v>
      </c>
      <c r="K22" s="30">
        <v>1475.43</v>
      </c>
      <c r="L22" s="30">
        <v>1475.43</v>
      </c>
      <c r="M22" s="30">
        <v>1475.43</v>
      </c>
      <c r="N22" s="30">
        <v>1475.43</v>
      </c>
      <c r="O22" s="30">
        <f t="shared" si="5"/>
        <v>22131.45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983.95</v>
      </c>
      <c r="C24" s="30">
        <v>742.6</v>
      </c>
      <c r="D24" s="30">
        <v>591.76</v>
      </c>
      <c r="E24" s="30">
        <v>197.25</v>
      </c>
      <c r="F24" s="30">
        <v>645.14</v>
      </c>
      <c r="G24" s="30">
        <v>951.46</v>
      </c>
      <c r="H24" s="30">
        <v>169.41</v>
      </c>
      <c r="I24" s="30">
        <v>726.36</v>
      </c>
      <c r="J24" s="30">
        <v>656.74</v>
      </c>
      <c r="K24" s="30">
        <v>826.14</v>
      </c>
      <c r="L24" s="30">
        <v>758.85</v>
      </c>
      <c r="M24" s="30">
        <v>424.68</v>
      </c>
      <c r="N24" s="30">
        <v>213.5</v>
      </c>
      <c r="O24" s="30">
        <f t="shared" si="5"/>
        <v>7887.84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</v>
      </c>
      <c r="C25" s="30">
        <v>633.11</v>
      </c>
      <c r="D25" s="30">
        <v>555.25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588.96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-73231.37</v>
      </c>
      <c r="C29" s="30">
        <f>+C30+C32+C45+C46+C49-C50</f>
        <v>-75426.93000000001</v>
      </c>
      <c r="D29" s="30">
        <f t="shared" si="6"/>
        <v>-49596.159999999996</v>
      </c>
      <c r="E29" s="30">
        <f t="shared" si="6"/>
        <v>-11969.25</v>
      </c>
      <c r="F29" s="30">
        <f t="shared" si="6"/>
        <v>-38347.36</v>
      </c>
      <c r="G29" s="30">
        <f t="shared" si="6"/>
        <v>-64769.909999999996</v>
      </c>
      <c r="H29" s="30">
        <f t="shared" si="6"/>
        <v>-33230.84</v>
      </c>
      <c r="I29" s="30">
        <f t="shared" si="6"/>
        <v>-75525.8</v>
      </c>
      <c r="J29" s="30">
        <f t="shared" si="6"/>
        <v>-57543.079999999994</v>
      </c>
      <c r="K29" s="30">
        <f t="shared" si="6"/>
        <v>-47850.28</v>
      </c>
      <c r="L29" s="30">
        <f t="shared" si="6"/>
        <v>-39283.259999999995</v>
      </c>
      <c r="M29" s="30">
        <f t="shared" si="6"/>
        <v>-27450.26</v>
      </c>
      <c r="N29" s="30">
        <f t="shared" si="6"/>
        <v>-21902.38</v>
      </c>
      <c r="O29" s="30">
        <f t="shared" si="6"/>
        <v>-616126.88</v>
      </c>
    </row>
    <row r="30" spans="1:15" ht="18.75" customHeight="1">
      <c r="A30" s="26" t="s">
        <v>40</v>
      </c>
      <c r="B30" s="31">
        <f>+B31</f>
        <v>-67760</v>
      </c>
      <c r="C30" s="31">
        <f>+C31</f>
        <v>-71297.6</v>
      </c>
      <c r="D30" s="31">
        <f aca="true" t="shared" si="7" ref="D30:O30">+D31</f>
        <v>-46305.6</v>
      </c>
      <c r="E30" s="31">
        <f t="shared" si="7"/>
        <v>-10872.4</v>
      </c>
      <c r="F30" s="31">
        <f t="shared" si="7"/>
        <v>-34760</v>
      </c>
      <c r="G30" s="31">
        <f t="shared" si="7"/>
        <v>-59479.2</v>
      </c>
      <c r="H30" s="31">
        <f t="shared" si="7"/>
        <v>-9319.2</v>
      </c>
      <c r="I30" s="31">
        <f t="shared" si="7"/>
        <v>-71486.8</v>
      </c>
      <c r="J30" s="31">
        <f t="shared" si="7"/>
        <v>-53891.2</v>
      </c>
      <c r="K30" s="31">
        <f t="shared" si="7"/>
        <v>-43256.4</v>
      </c>
      <c r="L30" s="31">
        <f t="shared" si="7"/>
        <v>-35063.6</v>
      </c>
      <c r="M30" s="31">
        <f t="shared" si="7"/>
        <v>-25088.8</v>
      </c>
      <c r="N30" s="31">
        <f t="shared" si="7"/>
        <v>-20715.2</v>
      </c>
      <c r="O30" s="31">
        <f t="shared" si="7"/>
        <v>-549296</v>
      </c>
    </row>
    <row r="31" spans="1:26" ht="18.75" customHeight="1">
      <c r="A31" s="27" t="s">
        <v>41</v>
      </c>
      <c r="B31" s="16">
        <f>ROUND((-B9)*$G$3,2)</f>
        <v>-67760</v>
      </c>
      <c r="C31" s="16">
        <f aca="true" t="shared" si="8" ref="C31:N31">ROUND((-C9)*$G$3,2)</f>
        <v>-71297.6</v>
      </c>
      <c r="D31" s="16">
        <f t="shared" si="8"/>
        <v>-46305.6</v>
      </c>
      <c r="E31" s="16">
        <f t="shared" si="8"/>
        <v>-10872.4</v>
      </c>
      <c r="F31" s="16">
        <f t="shared" si="8"/>
        <v>-34760</v>
      </c>
      <c r="G31" s="16">
        <f t="shared" si="8"/>
        <v>-59479.2</v>
      </c>
      <c r="H31" s="16">
        <f t="shared" si="8"/>
        <v>-9319.2</v>
      </c>
      <c r="I31" s="16">
        <f t="shared" si="8"/>
        <v>-71486.8</v>
      </c>
      <c r="J31" s="16">
        <f t="shared" si="8"/>
        <v>-53891.2</v>
      </c>
      <c r="K31" s="16">
        <f t="shared" si="8"/>
        <v>-43256.4</v>
      </c>
      <c r="L31" s="16">
        <f t="shared" si="8"/>
        <v>-35063.6</v>
      </c>
      <c r="M31" s="16">
        <f t="shared" si="8"/>
        <v>-25088.8</v>
      </c>
      <c r="N31" s="16">
        <f t="shared" si="8"/>
        <v>-20715.2</v>
      </c>
      <c r="O31" s="32">
        <f aca="true" t="shared" si="9" ref="O31:O50">SUM(B31:N31)</f>
        <v>-549296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-5471.37</v>
      </c>
      <c r="C32" s="31">
        <f aca="true" t="shared" si="10" ref="C32:O32">SUM(C33:C43)</f>
        <v>-4129.33</v>
      </c>
      <c r="D32" s="31">
        <f t="shared" si="10"/>
        <v>-3290.56</v>
      </c>
      <c r="E32" s="31">
        <f t="shared" si="10"/>
        <v>-1096.85</v>
      </c>
      <c r="F32" s="31">
        <f t="shared" si="10"/>
        <v>-3587.36</v>
      </c>
      <c r="G32" s="31">
        <f t="shared" si="10"/>
        <v>-5290.71</v>
      </c>
      <c r="H32" s="31">
        <f t="shared" si="10"/>
        <v>-22817.85</v>
      </c>
      <c r="I32" s="31">
        <f t="shared" si="10"/>
        <v>-4039</v>
      </c>
      <c r="J32" s="31">
        <f t="shared" si="10"/>
        <v>-3651.88</v>
      </c>
      <c r="K32" s="31">
        <f t="shared" si="10"/>
        <v>-4593.88</v>
      </c>
      <c r="L32" s="31">
        <f t="shared" si="10"/>
        <v>-4219.66</v>
      </c>
      <c r="M32" s="31">
        <f t="shared" si="10"/>
        <v>-2361.46</v>
      </c>
      <c r="N32" s="31">
        <f t="shared" si="10"/>
        <v>-1187.18</v>
      </c>
      <c r="O32" s="31">
        <f t="shared" si="10"/>
        <v>-65737.09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1876500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-1876500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-5471.37</v>
      </c>
      <c r="C41" s="33">
        <v>-4129.33</v>
      </c>
      <c r="D41" s="33">
        <v>-3290.56</v>
      </c>
      <c r="E41" s="33">
        <v>-1096.85</v>
      </c>
      <c r="F41" s="33">
        <v>-3587.36</v>
      </c>
      <c r="G41" s="33">
        <v>-5290.71</v>
      </c>
      <c r="H41" s="33">
        <v>-942</v>
      </c>
      <c r="I41" s="33">
        <v>-4039</v>
      </c>
      <c r="J41" s="33">
        <v>-3651.88</v>
      </c>
      <c r="K41" s="33">
        <v>-4593.88</v>
      </c>
      <c r="L41" s="33">
        <v>-4219.66</v>
      </c>
      <c r="M41" s="33">
        <v>-2361.46</v>
      </c>
      <c r="N41" s="33">
        <v>-1187.18</v>
      </c>
      <c r="O41" s="33">
        <f t="shared" si="9"/>
        <v>-43861.240000000005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-21875.85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-21875.85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-1093.79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-1093.79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1240433.46</v>
      </c>
      <c r="C48" s="36">
        <f t="shared" si="11"/>
        <v>898996.3699999999</v>
      </c>
      <c r="D48" s="36">
        <f t="shared" si="11"/>
        <v>736669.61</v>
      </c>
      <c r="E48" s="36">
        <f t="shared" si="11"/>
        <v>247628.78999999995</v>
      </c>
      <c r="F48" s="36">
        <f t="shared" si="11"/>
        <v>811931.4200000002</v>
      </c>
      <c r="G48" s="36">
        <f t="shared" si="11"/>
        <v>1191491.3099999998</v>
      </c>
      <c r="H48" s="36">
        <f t="shared" si="11"/>
        <v>192811.42</v>
      </c>
      <c r="I48" s="36">
        <f t="shared" si="11"/>
        <v>891686.6</v>
      </c>
      <c r="J48" s="36">
        <f t="shared" si="11"/>
        <v>806571.71</v>
      </c>
      <c r="K48" s="36">
        <f t="shared" si="11"/>
        <v>1049197.0899999999</v>
      </c>
      <c r="L48" s="36">
        <f t="shared" si="11"/>
        <v>968920.6699999999</v>
      </c>
      <c r="M48" s="36">
        <f t="shared" si="11"/>
        <v>542638.41</v>
      </c>
      <c r="N48" s="36">
        <f t="shared" si="11"/>
        <v>271881.75999999995</v>
      </c>
      <c r="O48" s="36">
        <f>SUM(B48:N48)</f>
        <v>9850858.62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1240433.45</v>
      </c>
      <c r="C54" s="51">
        <f t="shared" si="12"/>
        <v>898996.37</v>
      </c>
      <c r="D54" s="51">
        <f t="shared" si="12"/>
        <v>736669.61</v>
      </c>
      <c r="E54" s="51">
        <f t="shared" si="12"/>
        <v>247628.79</v>
      </c>
      <c r="F54" s="51">
        <f t="shared" si="12"/>
        <v>811931.42</v>
      </c>
      <c r="G54" s="51">
        <f t="shared" si="12"/>
        <v>1191491.31</v>
      </c>
      <c r="H54" s="51">
        <f t="shared" si="12"/>
        <v>192811.43</v>
      </c>
      <c r="I54" s="51">
        <f t="shared" si="12"/>
        <v>891686.59</v>
      </c>
      <c r="J54" s="51">
        <f t="shared" si="12"/>
        <v>806571.7</v>
      </c>
      <c r="K54" s="51">
        <f t="shared" si="12"/>
        <v>1049197.09</v>
      </c>
      <c r="L54" s="51">
        <f t="shared" si="12"/>
        <v>968920.67</v>
      </c>
      <c r="M54" s="51">
        <f t="shared" si="12"/>
        <v>542638.41</v>
      </c>
      <c r="N54" s="51">
        <f t="shared" si="12"/>
        <v>271881.77</v>
      </c>
      <c r="O54" s="36">
        <f t="shared" si="12"/>
        <v>9850858.61</v>
      </c>
      <c r="Q54"/>
    </row>
    <row r="55" spans="1:18" ht="18.75" customHeight="1">
      <c r="A55" s="26" t="s">
        <v>55</v>
      </c>
      <c r="B55" s="51">
        <v>1012509.46</v>
      </c>
      <c r="C55" s="51">
        <v>639483.7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1651993.16</v>
      </c>
      <c r="P55"/>
      <c r="Q55"/>
      <c r="R55" s="43"/>
    </row>
    <row r="56" spans="1:16" ht="18.75" customHeight="1">
      <c r="A56" s="26" t="s">
        <v>56</v>
      </c>
      <c r="B56" s="51">
        <v>227923.99</v>
      </c>
      <c r="C56" s="51">
        <v>259512.67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487436.66000000003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736669.61</v>
      </c>
      <c r="E57" s="52">
        <v>0</v>
      </c>
      <c r="F57" s="52">
        <v>0</v>
      </c>
      <c r="G57" s="52">
        <v>0</v>
      </c>
      <c r="H57" s="51">
        <v>192811.43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929481.04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247628.79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247628.79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811931.42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811931.42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1191491.31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1191491.31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891686.59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891686.59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806571.7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806571.7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1049197.09</v>
      </c>
      <c r="L63" s="31">
        <v>968920.67</v>
      </c>
      <c r="M63" s="52">
        <v>0</v>
      </c>
      <c r="N63" s="52">
        <v>0</v>
      </c>
      <c r="O63" s="36">
        <f t="shared" si="13"/>
        <v>2018117.7600000002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542638.41</v>
      </c>
      <c r="N64" s="52">
        <v>0</v>
      </c>
      <c r="O64" s="36">
        <f t="shared" si="13"/>
        <v>542638.41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271881.77</v>
      </c>
      <c r="O65" s="55">
        <f t="shared" si="13"/>
        <v>271881.77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2022-04-06T17:35:18Z</dcterms:modified>
  <cp:category/>
  <cp:version/>
  <cp:contentType/>
  <cp:contentStatus/>
</cp:coreProperties>
</file>