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<sst xmlns="http://schemas.openxmlformats.org/spreadsheetml/2006/main" count="84" uniqueCount="81">
  <si>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</si>
  <si>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</si>
  <si>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</si>
  <si>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</si>
  <si>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</si>
  <si>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</si>
  <si>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</si>
  <si>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</si>
  <si>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</si>
  <si>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</si>
  <si>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</si>
  <si>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</si>
  <si>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</si>
  <si>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</si>
  <si>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</si>
  <si>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</si>
  <si>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</si>
  <si>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</si>
  <si>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</si>
  <si>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</si>
  <si>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</si>
  <si>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</si>
  <si>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</si>
  <si>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</si>
  <si>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</si>
  <si>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</si>
  <si>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</si>
  <si>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</si>
  <si>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</si>
  <si>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</si>
  <si>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</si>
  <si>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</si>
  <si>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</si>
  <si>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</si>
  <si>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</si>
  <si>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</si>
  <si>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</si>
  <si>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</si>
  <si>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</si>
  <si>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</si>
  <si>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</si>
  <si>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</si>
  <si>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</si>
  <si>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</si>
  <si>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</si>
  <si>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</si>
  <si>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</si>
  <si>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</si>
  <si>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</si>
  <si>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</si>
  <si>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</si>
  <si>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6. Remuneração Líquida a Pagar (4. + 5.)</t>
  </si>
  <si>
    <t>7. Ajuste do Dia Anterior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</si>
  <si>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</si>
  <si>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</si>
  <si>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</si>
  <si>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</si>
  <si>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</si>
  <si>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</si>
  <si>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</si>
  <si>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</si>
  <si>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</si>
  <si>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</si>
  <si>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</si>
  <si>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</si>
  <si>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</si>
  <si>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21/03/22 - VENCIMENTO 28/03/22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</si>
  <si>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</si>
  <si>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</si>
  <si>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</si>
  <si>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</si>
  <si>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</si>
  <si>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</si>
  <si>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</si>
  <si>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</si>
  <si>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</si>
  <si>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</si>
  <si>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8. Ajuste Para o Dia Seguinte (serviço Atende)</t>
  </si>
  <si>
    <t>Nota: (1) Revisões do período de 19/03 a 03/12/20, lote D7.</t>
  </si>
  <si>
    <t xml:space="preserve">           (2) Revisão remuneração serviço Atende, meses dezembro/21 e janeiro/22.</t>
  </si>
  <si>
    <t>5.4. Revisão de Remuneração pelo Serviço Atende (2)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</si>
</sst>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9"/>
      <color rgb="FF000000"/>
      <name val="Verdana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1"/>
    </xf>
    <xf numFmtId="0" fontId="34" fillId="0" borderId="4" xfId="0" applyFont="1" applyFill="1" applyBorder="1" applyAlignment="1">
      <alignment horizontal="left" vertical="center" indent="2"/>
    </xf>
    <xf numFmtId="0" fontId="34" fillId="35" borderId="4" xfId="0" applyFont="1" applyFill="1" applyBorder="1" applyAlignment="1">
      <alignment horizontal="left" vertical="center" indent="1"/>
    </xf>
    <xf numFmtId="0" fontId="34" fillId="0" borderId="4" xfId="0" applyFont="1" applyFill="1" applyBorder="1" applyAlignment="1">
      <alignment horizontal="left" vertical="center" indent="3"/>
    </xf>
    <xf numFmtId="0" fontId="34" fillId="34" borderId="4" xfId="0" applyFont="1" applyFill="1" applyBorder="1" applyAlignment="1">
      <alignment horizontal="left" vertical="center" inden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4" fontId="48" fillId="0" borderId="0" xfId="0" applyNumberFormat="1" applyFont="1" applyAlignment="1">
      <alignment/>
    </xf>
    <xf numFmtId="164" fontId="48" fillId="0" borderId="0" xfId="53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68</xdr:row>
      <xdr:rowOff>0</xdr:rowOff>
    </xdr:from>
    <xdr:to>
      <xdr:col>5</xdr:col>
      <xdr:colOff>857250</xdr:colOff>
      <xdr:row>69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639252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857250</xdr:colOff>
      <xdr:row>50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41425" y="121062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7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9" t="s">
        <v>1</v>
      </c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3</v>
      </c>
    </row>
    <row r="5" spans="1:15" ht="42" customHeight="1">
      <c r="A5" s="69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9"/>
    </row>
    <row r="6" spans="1:15" ht="20.25" customHeight="1">
      <c r="A6" s="69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9"/>
    </row>
    <row r="7" spans="1:26" ht="18.75" customHeight="1">
      <c r="A7" s="8" t="s">
        <v>27</v>
      </c>
      <c r="B7" s="9">
        <f aca="true" t="shared" si="0" ref="B7:O7">B8+B11</f>
        <v>382639</v>
      </c>
      <c r="C7" s="9">
        <f t="shared" si="0"/>
        <v>270704</v>
      </c>
      <c r="D7" s="9">
        <f t="shared" si="0"/>
        <v>261864</v>
      </c>
      <c r="E7" s="9">
        <f t="shared" si="0"/>
        <v>64690</v>
      </c>
      <c r="F7" s="9">
        <f t="shared" si="0"/>
        <v>216290</v>
      </c>
      <c r="G7" s="9">
        <f t="shared" si="0"/>
        <v>354277</v>
      </c>
      <c r="H7" s="9">
        <f t="shared" si="0"/>
        <v>42719</v>
      </c>
      <c r="I7" s="9">
        <f t="shared" si="0"/>
        <v>244890</v>
      </c>
      <c r="J7" s="9">
        <f t="shared" si="0"/>
        <v>232945</v>
      </c>
      <c r="K7" s="9">
        <f t="shared" si="0"/>
        <v>343198</v>
      </c>
      <c r="L7" s="9">
        <f t="shared" si="0"/>
        <v>247927</v>
      </c>
      <c r="M7" s="9">
        <f t="shared" si="0"/>
        <v>125365</v>
      </c>
      <c r="N7" s="9">
        <f t="shared" si="0"/>
        <v>80343</v>
      </c>
      <c r="O7" s="9">
        <f t="shared" si="0"/>
        <v>2867851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16207</v>
      </c>
      <c r="C8" s="11">
        <f t="shared" si="1"/>
        <v>17133</v>
      </c>
      <c r="D8" s="11">
        <f t="shared" si="1"/>
        <v>11617</v>
      </c>
      <c r="E8" s="11">
        <f t="shared" si="1"/>
        <v>2401</v>
      </c>
      <c r="F8" s="11">
        <f t="shared" si="1"/>
        <v>9248</v>
      </c>
      <c r="G8" s="11">
        <f t="shared" si="1"/>
        <v>14266</v>
      </c>
      <c r="H8" s="11">
        <f t="shared" si="1"/>
        <v>2391</v>
      </c>
      <c r="I8" s="11">
        <f t="shared" si="1"/>
        <v>15269</v>
      </c>
      <c r="J8" s="11">
        <f t="shared" si="1"/>
        <v>13698</v>
      </c>
      <c r="K8" s="11">
        <f t="shared" si="1"/>
        <v>10902</v>
      </c>
      <c r="L8" s="11">
        <f t="shared" si="1"/>
        <v>8290</v>
      </c>
      <c r="M8" s="11">
        <f t="shared" si="1"/>
        <v>5876</v>
      </c>
      <c r="N8" s="11">
        <f t="shared" si="1"/>
        <v>4976</v>
      </c>
      <c r="O8" s="11">
        <f t="shared" si="1"/>
        <v>132274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16207</v>
      </c>
      <c r="C9" s="11">
        <v>17133</v>
      </c>
      <c r="D9" s="11">
        <v>11617</v>
      </c>
      <c r="E9" s="11">
        <v>2401</v>
      </c>
      <c r="F9" s="11">
        <v>9248</v>
      </c>
      <c r="G9" s="11">
        <v>14266</v>
      </c>
      <c r="H9" s="11">
        <v>2391</v>
      </c>
      <c r="I9" s="11">
        <v>15260</v>
      </c>
      <c r="J9" s="11">
        <v>13698</v>
      </c>
      <c r="K9" s="11">
        <v>10883</v>
      </c>
      <c r="L9" s="11">
        <v>8289</v>
      </c>
      <c r="M9" s="11">
        <v>5871</v>
      </c>
      <c r="N9" s="11">
        <v>4957</v>
      </c>
      <c r="O9" s="11">
        <f>SUM(B9:N9)</f>
        <v>132221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9</v>
      </c>
      <c r="J10" s="13">
        <v>0</v>
      </c>
      <c r="K10" s="13">
        <v>19</v>
      </c>
      <c r="L10" s="13">
        <v>1</v>
      </c>
      <c r="M10" s="13">
        <v>5</v>
      </c>
      <c r="N10" s="13">
        <v>19</v>
      </c>
      <c r="O10" s="11">
        <f>SUM(B10:N10)</f>
        <v>53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366432</v>
      </c>
      <c r="C11" s="13">
        <v>253571</v>
      </c>
      <c r="D11" s="13">
        <v>250247</v>
      </c>
      <c r="E11" s="13">
        <v>62289</v>
      </c>
      <c r="F11" s="13">
        <v>207042</v>
      </c>
      <c r="G11" s="13">
        <v>340011</v>
      </c>
      <c r="H11" s="13">
        <v>40328</v>
      </c>
      <c r="I11" s="13">
        <v>229621</v>
      </c>
      <c r="J11" s="13">
        <v>219247</v>
      </c>
      <c r="K11" s="13">
        <v>332296</v>
      </c>
      <c r="L11" s="13">
        <v>239637</v>
      </c>
      <c r="M11" s="13">
        <v>119489</v>
      </c>
      <c r="N11" s="13">
        <v>75367</v>
      </c>
      <c r="O11" s="11">
        <f>SUM(B11:N11)</f>
        <v>2735577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63" t="s">
        <v>67</v>
      </c>
      <c r="B14" s="60">
        <v>0.1239</v>
      </c>
      <c r="C14" s="60">
        <v>0.128</v>
      </c>
      <c r="D14" s="60">
        <v>0.1122</v>
      </c>
      <c r="E14" s="60">
        <v>0.1918</v>
      </c>
      <c r="F14" s="60">
        <v>0.1301</v>
      </c>
      <c r="G14" s="60">
        <v>0.107</v>
      </c>
      <c r="H14" s="60">
        <v>0.1437</v>
      </c>
      <c r="I14" s="60">
        <v>0.1271</v>
      </c>
      <c r="J14" s="60">
        <v>0.1278</v>
      </c>
      <c r="K14" s="60">
        <v>0.1208</v>
      </c>
      <c r="L14" s="60">
        <v>0.1376</v>
      </c>
      <c r="M14" s="60">
        <v>0.1587</v>
      </c>
      <c r="N14" s="60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1.237019816933319</v>
      </c>
      <c r="C16" s="19">
        <v>1.269106910840213</v>
      </c>
      <c r="D16" s="19">
        <v>1.218535469219094</v>
      </c>
      <c r="E16" s="19">
        <v>0.95013162018844</v>
      </c>
      <c r="F16" s="19">
        <v>1.406315599211968</v>
      </c>
      <c r="G16" s="19">
        <v>1.503380271392425</v>
      </c>
      <c r="H16" s="19">
        <v>1.739713811699778</v>
      </c>
      <c r="I16" s="19">
        <v>1.378228232513205</v>
      </c>
      <c r="J16" s="19">
        <v>1.328735143583634</v>
      </c>
      <c r="K16" s="19">
        <v>1.177040384299121</v>
      </c>
      <c r="L16" s="19">
        <v>1.294926343344219</v>
      </c>
      <c r="M16" s="19">
        <v>1.270452863668697</v>
      </c>
      <c r="N16" s="19">
        <v>1.158013402650854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64" t="s">
        <v>68</v>
      </c>
      <c r="B18" s="23">
        <f>SUM(B19:B27)</f>
        <v>1303623.09</v>
      </c>
      <c r="C18" s="23">
        <f aca="true" t="shared" si="2" ref="C18:O18">SUM(C19:C27)</f>
        <v>956326.88</v>
      </c>
      <c r="D18" s="23">
        <f t="shared" si="2"/>
        <v>767743.2500000001</v>
      </c>
      <c r="E18" s="23">
        <f t="shared" si="2"/>
        <v>258848.66999999998</v>
      </c>
      <c r="F18" s="23">
        <f t="shared" si="2"/>
        <v>848392.6000000001</v>
      </c>
      <c r="G18" s="23">
        <f t="shared" si="2"/>
        <v>1243201.44</v>
      </c>
      <c r="H18" s="23">
        <f t="shared" si="2"/>
        <v>227433.92</v>
      </c>
      <c r="I18" s="23">
        <f t="shared" si="2"/>
        <v>941435.0800000001</v>
      </c>
      <c r="J18" s="23">
        <f t="shared" si="2"/>
        <v>852606.3400000001</v>
      </c>
      <c r="K18" s="23">
        <f t="shared" si="2"/>
        <v>1075286.59</v>
      </c>
      <c r="L18" s="23">
        <f t="shared" si="2"/>
        <v>978327.1</v>
      </c>
      <c r="M18" s="23">
        <f t="shared" si="2"/>
        <v>558199.02</v>
      </c>
      <c r="N18" s="23">
        <f t="shared" si="2"/>
        <v>292592.17</v>
      </c>
      <c r="O18" s="23">
        <f t="shared" si="2"/>
        <v>10304016.150000002</v>
      </c>
      <c r="Q18" s="24"/>
      <c r="R18" s="58"/>
      <c r="S18" s="58"/>
      <c r="T18" s="58"/>
      <c r="U18" s="58"/>
      <c r="V18" s="58"/>
      <c r="W18" s="58"/>
    </row>
    <row r="19" spans="1:15" ht="18.75" customHeight="1">
      <c r="A19" s="63" t="s">
        <v>34</v>
      </c>
      <c r="B19" s="28">
        <f aca="true" t="shared" si="3" ref="B19:N19">ROUND((B13+B14)*B7,2)</f>
        <v>966507.85</v>
      </c>
      <c r="C19" s="28">
        <f t="shared" si="3"/>
        <v>706375.02</v>
      </c>
      <c r="D19" s="28">
        <f t="shared" si="3"/>
        <v>599249.58</v>
      </c>
      <c r="E19" s="28">
        <f t="shared" si="3"/>
        <v>252905.56</v>
      </c>
      <c r="F19" s="28">
        <f t="shared" si="3"/>
        <v>573709.23</v>
      </c>
      <c r="G19" s="28">
        <f t="shared" si="3"/>
        <v>773174.12</v>
      </c>
      <c r="H19" s="28">
        <f t="shared" si="3"/>
        <v>125175.21</v>
      </c>
      <c r="I19" s="28">
        <f t="shared" si="3"/>
        <v>634509.99</v>
      </c>
      <c r="J19" s="28">
        <f t="shared" si="3"/>
        <v>607054.67</v>
      </c>
      <c r="K19" s="28">
        <f t="shared" si="3"/>
        <v>845399.63</v>
      </c>
      <c r="L19" s="28">
        <f t="shared" si="3"/>
        <v>695385.65</v>
      </c>
      <c r="M19" s="28">
        <f t="shared" si="3"/>
        <v>405743.82</v>
      </c>
      <c r="N19" s="28">
        <f t="shared" si="3"/>
        <v>234882.76</v>
      </c>
      <c r="O19" s="28">
        <f>SUM(B19:N19)</f>
        <v>7420073.090000001</v>
      </c>
    </row>
    <row r="20" spans="1:23" ht="18.75" customHeight="1">
      <c r="A20" s="63" t="s">
        <v>35</v>
      </c>
      <c r="B20" s="28">
        <f>IF(B16&lt;&gt;0,ROUND((B16-1)*B19,2),0)</f>
        <v>229081.51</v>
      </c>
      <c r="C20" s="28">
        <f aca="true" t="shared" si="4" ref="C20:N20">IF(C16&lt;&gt;0,ROUND((C16-1)*C19,2),0)</f>
        <v>190090.4</v>
      </c>
      <c r="D20" s="28">
        <f t="shared" si="4"/>
        <v>130957.29</v>
      </c>
      <c r="E20" s="28">
        <f t="shared" si="4"/>
        <v>-12611.99</v>
      </c>
      <c r="F20" s="28">
        <f t="shared" si="4"/>
        <v>233107.01</v>
      </c>
      <c r="G20" s="28">
        <f t="shared" si="4"/>
        <v>389200.6</v>
      </c>
      <c r="H20" s="28">
        <f t="shared" si="4"/>
        <v>92593.83</v>
      </c>
      <c r="I20" s="28">
        <f t="shared" si="4"/>
        <v>239989.59</v>
      </c>
      <c r="J20" s="28">
        <f t="shared" si="4"/>
        <v>199560.2</v>
      </c>
      <c r="K20" s="28">
        <f t="shared" si="4"/>
        <v>149669.88</v>
      </c>
      <c r="L20" s="28">
        <f t="shared" si="4"/>
        <v>205087.55</v>
      </c>
      <c r="M20" s="28">
        <f t="shared" si="4"/>
        <v>109734.58</v>
      </c>
      <c r="N20" s="28">
        <f t="shared" si="4"/>
        <v>37114.62</v>
      </c>
      <c r="O20" s="28">
        <f aca="true" t="shared" si="5" ref="O20:O27">SUM(B20:N20)</f>
        <v>2193575.0700000003</v>
      </c>
      <c r="W20" s="59"/>
    </row>
    <row r="21" spans="1:15" ht="18.75" customHeight="1">
      <c r="A21" s="63" t="s">
        <v>36</v>
      </c>
      <c r="B21" s="28">
        <v>50755.5</v>
      </c>
      <c r="C21" s="28">
        <v>34463.03</v>
      </c>
      <c r="D21" s="28">
        <v>19711.92</v>
      </c>
      <c r="E21" s="28">
        <v>8990.4</v>
      </c>
      <c r="F21" s="28">
        <v>25189.82</v>
      </c>
      <c r="G21" s="28">
        <v>40864.39</v>
      </c>
      <c r="H21" s="28">
        <v>4310.13</v>
      </c>
      <c r="I21" s="28">
        <v>28334.02</v>
      </c>
      <c r="J21" s="28">
        <v>28992.26</v>
      </c>
      <c r="K21" s="28">
        <v>41311.56</v>
      </c>
      <c r="L21" s="28">
        <v>39232.35</v>
      </c>
      <c r="M21" s="28">
        <v>18539.22</v>
      </c>
      <c r="N21" s="28">
        <v>11197.61</v>
      </c>
      <c r="O21" s="28">
        <f t="shared" si="5"/>
        <v>351892.20999999996</v>
      </c>
    </row>
    <row r="22" spans="1:15" ht="18.75" customHeight="1">
      <c r="A22" s="63" t="s">
        <v>37</v>
      </c>
      <c r="B22" s="28">
        <v>2951.12</v>
      </c>
      <c r="C22" s="28">
        <v>2951.12</v>
      </c>
      <c r="D22" s="28">
        <v>1475.56</v>
      </c>
      <c r="E22" s="28">
        <v>1475.56</v>
      </c>
      <c r="F22" s="28">
        <v>1475.56</v>
      </c>
      <c r="G22" s="28">
        <v>1475.56</v>
      </c>
      <c r="H22" s="28">
        <v>1475.56</v>
      </c>
      <c r="I22" s="28">
        <v>1475.56</v>
      </c>
      <c r="J22" s="28">
        <v>1475.56</v>
      </c>
      <c r="K22" s="28">
        <v>1475.56</v>
      </c>
      <c r="L22" s="28">
        <v>1475.56</v>
      </c>
      <c r="M22" s="28">
        <v>1475.56</v>
      </c>
      <c r="N22" s="28">
        <v>1475.56</v>
      </c>
      <c r="O22" s="28">
        <f t="shared" si="5"/>
        <v>22133.4</v>
      </c>
    </row>
    <row r="23" spans="1:15" ht="18.75" customHeight="1">
      <c r="A23" s="63" t="s">
        <v>38</v>
      </c>
      <c r="B23" s="28">
        <v>0</v>
      </c>
      <c r="C23" s="28">
        <v>0</v>
      </c>
      <c r="D23" s="28">
        <v>-12205.93</v>
      </c>
      <c r="E23" s="28">
        <v>0</v>
      </c>
      <c r="F23" s="28">
        <v>-10039.07</v>
      </c>
      <c r="G23" s="28">
        <v>0</v>
      </c>
      <c r="H23" s="28">
        <v>-3800.06</v>
      </c>
      <c r="I23" s="28">
        <v>-328.89</v>
      </c>
      <c r="J23" s="28">
        <v>-7713.86</v>
      </c>
      <c r="K23" s="28">
        <v>0</v>
      </c>
      <c r="L23" s="28">
        <v>0</v>
      </c>
      <c r="M23" s="28">
        <v>-3613.55</v>
      </c>
      <c r="N23" s="28">
        <v>0</v>
      </c>
      <c r="O23" s="28">
        <f t="shared" si="5"/>
        <v>-37701.36</v>
      </c>
    </row>
    <row r="24" spans="1:26" ht="18.75" customHeight="1">
      <c r="A24" s="63" t="s">
        <v>69</v>
      </c>
      <c r="B24" s="28">
        <v>988.59</v>
      </c>
      <c r="C24" s="28">
        <v>737.96</v>
      </c>
      <c r="D24" s="28">
        <v>584.8</v>
      </c>
      <c r="E24" s="28">
        <v>199.57</v>
      </c>
      <c r="F24" s="28">
        <v>652.1</v>
      </c>
      <c r="G24" s="28">
        <v>953.78</v>
      </c>
      <c r="H24" s="28">
        <v>174.05</v>
      </c>
      <c r="I24" s="28">
        <v>714.75</v>
      </c>
      <c r="J24" s="28">
        <v>656.74</v>
      </c>
      <c r="K24" s="28">
        <v>821.5</v>
      </c>
      <c r="L24" s="28">
        <v>744.92</v>
      </c>
      <c r="M24" s="28">
        <v>420.03</v>
      </c>
      <c r="N24" s="28">
        <v>225.13</v>
      </c>
      <c r="O24" s="28">
        <f t="shared" si="5"/>
        <v>7873.92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63" t="s">
        <v>70</v>
      </c>
      <c r="B25" s="28">
        <v>850.34</v>
      </c>
      <c r="C25" s="28">
        <v>633.11</v>
      </c>
      <c r="D25" s="28">
        <v>555.23</v>
      </c>
      <c r="E25" s="28">
        <v>169.59</v>
      </c>
      <c r="F25" s="28">
        <v>558.76</v>
      </c>
      <c r="G25" s="28">
        <v>752.76</v>
      </c>
      <c r="H25" s="28">
        <v>151.01</v>
      </c>
      <c r="I25" s="28">
        <v>588.91</v>
      </c>
      <c r="J25" s="28">
        <v>573.86</v>
      </c>
      <c r="K25" s="28">
        <v>723.67</v>
      </c>
      <c r="L25" s="28">
        <v>642.4</v>
      </c>
      <c r="M25" s="28">
        <v>363.58</v>
      </c>
      <c r="N25" s="28">
        <v>190.51</v>
      </c>
      <c r="O25" s="28">
        <f t="shared" si="5"/>
        <v>6753.73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63" t="s">
        <v>71</v>
      </c>
      <c r="B26" s="28">
        <v>396.7</v>
      </c>
      <c r="C26" s="28">
        <v>295.35</v>
      </c>
      <c r="D26" s="28">
        <v>259.05</v>
      </c>
      <c r="E26" s="28">
        <v>79.12</v>
      </c>
      <c r="F26" s="28">
        <v>260.67</v>
      </c>
      <c r="G26" s="28">
        <v>351.17</v>
      </c>
      <c r="H26" s="28">
        <v>70.45</v>
      </c>
      <c r="I26" s="28">
        <v>273.14</v>
      </c>
      <c r="J26" s="28">
        <v>267.72</v>
      </c>
      <c r="K26" s="28">
        <v>332.75</v>
      </c>
      <c r="L26" s="28">
        <v>299.69</v>
      </c>
      <c r="M26" s="28">
        <v>169.63</v>
      </c>
      <c r="N26" s="28">
        <v>88.88</v>
      </c>
      <c r="O26" s="28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63" t="s">
        <v>72</v>
      </c>
      <c r="B27" s="28">
        <v>52091.48</v>
      </c>
      <c r="C27" s="28">
        <v>20780.89</v>
      </c>
      <c r="D27" s="28">
        <v>27155.75</v>
      </c>
      <c r="E27" s="28">
        <v>7640.86</v>
      </c>
      <c r="F27" s="28">
        <v>23478.52</v>
      </c>
      <c r="G27" s="28">
        <v>36429.06</v>
      </c>
      <c r="H27" s="28">
        <v>7283.74</v>
      </c>
      <c r="I27" s="28">
        <v>35878.01</v>
      </c>
      <c r="J27" s="28">
        <v>21739.19</v>
      </c>
      <c r="K27" s="28">
        <v>35552.04</v>
      </c>
      <c r="L27" s="28">
        <v>35458.98</v>
      </c>
      <c r="M27" s="28">
        <v>25366.15</v>
      </c>
      <c r="N27" s="28">
        <v>7417.1</v>
      </c>
      <c r="O27" s="28">
        <f t="shared" si="5"/>
        <v>336271.76999999996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65"/>
      <c r="B28" s="16"/>
      <c r="C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</row>
    <row r="29" spans="1:15" ht="18.75" customHeight="1">
      <c r="A29" s="62" t="s">
        <v>39</v>
      </c>
      <c r="B29" s="28">
        <f aca="true" t="shared" si="6" ref="B29:O29">+B30+B32+B45+B46+B49-B50</f>
        <v>-57430.80000000001</v>
      </c>
      <c r="C29" s="28">
        <f>+C30+C32+C45+C46+C49-C50</f>
        <v>-78941.67</v>
      </c>
      <c r="D29" s="28">
        <f t="shared" si="6"/>
        <v>-50605.21000000001</v>
      </c>
      <c r="E29" s="28">
        <f t="shared" si="6"/>
        <v>-19315.020000000004</v>
      </c>
      <c r="F29" s="28">
        <f t="shared" si="6"/>
        <v>-34743.909999999996</v>
      </c>
      <c r="G29" s="28">
        <f t="shared" si="6"/>
        <v>-57481.219999999994</v>
      </c>
      <c r="H29" s="28">
        <f t="shared" si="6"/>
        <v>-44045.479999999996</v>
      </c>
      <c r="I29" s="28">
        <f t="shared" si="6"/>
        <v>-63997.77</v>
      </c>
      <c r="J29" s="28">
        <f t="shared" si="6"/>
        <v>-69846.67</v>
      </c>
      <c r="K29" s="28">
        <f t="shared" si="6"/>
        <v>-36754.81</v>
      </c>
      <c r="L29" s="28">
        <f t="shared" si="6"/>
        <v>-33957.619999999995</v>
      </c>
      <c r="M29" s="28">
        <f t="shared" si="6"/>
        <v>-23848.9</v>
      </c>
      <c r="N29" s="28">
        <f t="shared" si="6"/>
        <v>-21480.42</v>
      </c>
      <c r="O29" s="28">
        <f t="shared" si="6"/>
        <v>-592449.5000000001</v>
      </c>
    </row>
    <row r="30" spans="1:15" ht="18.75" customHeight="1">
      <c r="A30" s="63" t="s">
        <v>40</v>
      </c>
      <c r="B30" s="29">
        <f>+B31</f>
        <v>-71310.8</v>
      </c>
      <c r="C30" s="29">
        <f>+C31</f>
        <v>-75385.2</v>
      </c>
      <c r="D30" s="29">
        <f aca="true" t="shared" si="7" ref="D30:O30">+D31</f>
        <v>-51114.8</v>
      </c>
      <c r="E30" s="29">
        <f t="shared" si="7"/>
        <v>-10564.4</v>
      </c>
      <c r="F30" s="29">
        <f t="shared" si="7"/>
        <v>-40691.2</v>
      </c>
      <c r="G30" s="29">
        <f t="shared" si="7"/>
        <v>-62770.4</v>
      </c>
      <c r="H30" s="29">
        <f t="shared" si="7"/>
        <v>-10520.4</v>
      </c>
      <c r="I30" s="29">
        <f t="shared" si="7"/>
        <v>-67144</v>
      </c>
      <c r="J30" s="29">
        <f t="shared" si="7"/>
        <v>-60271.2</v>
      </c>
      <c r="K30" s="29">
        <f t="shared" si="7"/>
        <v>-47885.2</v>
      </c>
      <c r="L30" s="29">
        <f t="shared" si="7"/>
        <v>-36471.6</v>
      </c>
      <c r="M30" s="29">
        <f t="shared" si="7"/>
        <v>-25832.4</v>
      </c>
      <c r="N30" s="29">
        <f t="shared" si="7"/>
        <v>-21810.8</v>
      </c>
      <c r="O30" s="29">
        <f t="shared" si="7"/>
        <v>-581772.4000000001</v>
      </c>
    </row>
    <row r="31" spans="1:26" ht="18.75" customHeight="1">
      <c r="A31" s="65" t="s">
        <v>41</v>
      </c>
      <c r="B31" s="16">
        <f>ROUND((-B9)*$G$3,2)</f>
        <v>-71310.8</v>
      </c>
      <c r="C31" s="16">
        <f aca="true" t="shared" si="8" ref="C31:N31">ROUND((-C9)*$G$3,2)</f>
        <v>-75385.2</v>
      </c>
      <c r="D31" s="16">
        <f t="shared" si="8"/>
        <v>-51114.8</v>
      </c>
      <c r="E31" s="16">
        <f t="shared" si="8"/>
        <v>-10564.4</v>
      </c>
      <c r="F31" s="16">
        <f t="shared" si="8"/>
        <v>-40691.2</v>
      </c>
      <c r="G31" s="16">
        <f t="shared" si="8"/>
        <v>-62770.4</v>
      </c>
      <c r="H31" s="16">
        <f t="shared" si="8"/>
        <v>-10520.4</v>
      </c>
      <c r="I31" s="16">
        <f t="shared" si="8"/>
        <v>-67144</v>
      </c>
      <c r="J31" s="16">
        <f t="shared" si="8"/>
        <v>-60271.2</v>
      </c>
      <c r="K31" s="16">
        <f t="shared" si="8"/>
        <v>-47885.2</v>
      </c>
      <c r="L31" s="16">
        <f t="shared" si="8"/>
        <v>-36471.6</v>
      </c>
      <c r="M31" s="16">
        <f t="shared" si="8"/>
        <v>-25832.4</v>
      </c>
      <c r="N31" s="16">
        <f t="shared" si="8"/>
        <v>-21810.8</v>
      </c>
      <c r="O31" s="30">
        <f aca="true" t="shared" si="9" ref="O31:O50">SUM(B31:N31)</f>
        <v>-581772.4000000001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63" t="s">
        <v>42</v>
      </c>
      <c r="B32" s="29">
        <f>SUM(B33:B43)</f>
        <v>-5497.18</v>
      </c>
      <c r="C32" s="29">
        <f aca="true" t="shared" si="10" ref="C32:O32">SUM(C33:C43)</f>
        <v>-4103.53</v>
      </c>
      <c r="D32" s="29">
        <f t="shared" si="10"/>
        <v>-6954.79</v>
      </c>
      <c r="E32" s="29">
        <f t="shared" si="10"/>
        <v>-1109.76</v>
      </c>
      <c r="F32" s="29">
        <f t="shared" si="10"/>
        <v>-3626.07</v>
      </c>
      <c r="G32" s="29">
        <f t="shared" si="10"/>
        <v>-5303.61</v>
      </c>
      <c r="H32" s="29">
        <f t="shared" si="10"/>
        <v>-33990.34</v>
      </c>
      <c r="I32" s="29">
        <f t="shared" si="10"/>
        <v>-3974.48</v>
      </c>
      <c r="J32" s="29">
        <f t="shared" si="10"/>
        <v>-3651.88</v>
      </c>
      <c r="K32" s="29">
        <f t="shared" si="10"/>
        <v>-4568.08</v>
      </c>
      <c r="L32" s="29">
        <f t="shared" si="10"/>
        <v>-4142.24</v>
      </c>
      <c r="M32" s="29">
        <f t="shared" si="10"/>
        <v>-2335.65</v>
      </c>
      <c r="N32" s="29">
        <f t="shared" si="10"/>
        <v>-1251.7</v>
      </c>
      <c r="O32" s="29">
        <f t="shared" si="10"/>
        <v>-80509.31</v>
      </c>
    </row>
    <row r="33" spans="1:26" ht="18.75" customHeight="1">
      <c r="A33" s="65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-11007.51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f t="shared" si="9"/>
        <v>-11007.51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65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65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65" t="s">
        <v>46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65" t="s">
        <v>47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61" t="s">
        <v>48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61" t="s">
        <v>49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61" t="s">
        <v>50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61" t="s">
        <v>73</v>
      </c>
      <c r="B41" s="31">
        <v>-5497.18</v>
      </c>
      <c r="C41" s="31">
        <v>-4103.53</v>
      </c>
      <c r="D41" s="31">
        <v>-3251.85</v>
      </c>
      <c r="E41" s="31">
        <v>-1109.76</v>
      </c>
      <c r="F41" s="31">
        <v>-3626.07</v>
      </c>
      <c r="G41" s="31">
        <v>-5303.61</v>
      </c>
      <c r="H41" s="31">
        <v>-967.81</v>
      </c>
      <c r="I41" s="31">
        <v>-3974.48</v>
      </c>
      <c r="J41" s="31">
        <v>-3651.88</v>
      </c>
      <c r="K41" s="31">
        <v>-4568.08</v>
      </c>
      <c r="L41" s="31">
        <v>-4142.24</v>
      </c>
      <c r="M41" s="31">
        <v>-2335.65</v>
      </c>
      <c r="N41" s="31">
        <v>-1251.7</v>
      </c>
      <c r="O41" s="31">
        <f t="shared" si="9"/>
        <v>-43783.84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61" t="s">
        <v>74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-22015.02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>SUM(B42:N42)</f>
        <v>-22015.02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61" t="s">
        <v>75</v>
      </c>
      <c r="B43" s="31">
        <v>0</v>
      </c>
      <c r="C43" s="31">
        <v>0</v>
      </c>
      <c r="D43" s="31">
        <v>-3702.94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-3702.94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6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63" t="s">
        <v>76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-1100.75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1">
        <f t="shared" si="9"/>
        <v>-1100.75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63" t="s">
        <v>80</v>
      </c>
      <c r="B46" s="33">
        <v>19377.18</v>
      </c>
      <c r="C46" s="33">
        <v>547.06</v>
      </c>
      <c r="D46" s="33">
        <v>7464.38</v>
      </c>
      <c r="E46" s="33">
        <v>-45847.28</v>
      </c>
      <c r="F46" s="33">
        <v>9573.36</v>
      </c>
      <c r="G46" s="33">
        <v>10592.79</v>
      </c>
      <c r="H46" s="33">
        <v>1566.01</v>
      </c>
      <c r="I46" s="33">
        <v>7120.71</v>
      </c>
      <c r="J46" s="33">
        <v>-5923.59</v>
      </c>
      <c r="K46" s="33">
        <v>15698.47</v>
      </c>
      <c r="L46" s="33">
        <v>6656.22</v>
      </c>
      <c r="M46" s="33">
        <v>4319.15</v>
      </c>
      <c r="N46" s="33">
        <v>1582.08</v>
      </c>
      <c r="O46" s="31">
        <f t="shared" si="9"/>
        <v>32726.540000000008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6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1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62" t="s">
        <v>51</v>
      </c>
      <c r="B48" s="34">
        <f aca="true" t="shared" si="11" ref="B48:N48">+B18+B29</f>
        <v>1246192.29</v>
      </c>
      <c r="C48" s="34">
        <f t="shared" si="11"/>
        <v>877385.21</v>
      </c>
      <c r="D48" s="34">
        <f t="shared" si="11"/>
        <v>717138.0400000002</v>
      </c>
      <c r="E48" s="34">
        <f t="shared" si="11"/>
        <v>239533.64999999997</v>
      </c>
      <c r="F48" s="34">
        <f t="shared" si="11"/>
        <v>813648.6900000001</v>
      </c>
      <c r="G48" s="34">
        <f t="shared" si="11"/>
        <v>1185720.22</v>
      </c>
      <c r="H48" s="34">
        <f t="shared" si="11"/>
        <v>183388.44</v>
      </c>
      <c r="I48" s="34">
        <f t="shared" si="11"/>
        <v>877437.31</v>
      </c>
      <c r="J48" s="34">
        <f t="shared" si="11"/>
        <v>782759.67</v>
      </c>
      <c r="K48" s="34">
        <f t="shared" si="11"/>
        <v>1038531.78</v>
      </c>
      <c r="L48" s="34">
        <f t="shared" si="11"/>
        <v>944369.48</v>
      </c>
      <c r="M48" s="34">
        <f t="shared" si="11"/>
        <v>534350.12</v>
      </c>
      <c r="N48" s="34">
        <f t="shared" si="11"/>
        <v>271111.75</v>
      </c>
      <c r="O48" s="34">
        <f>SUM(B48:N48)</f>
        <v>9711566.649999999</v>
      </c>
      <c r="P48"/>
      <c r="Q48" s="75"/>
      <c r="R48"/>
      <c r="S48"/>
      <c r="T48"/>
      <c r="U48"/>
      <c r="V48"/>
      <c r="W48"/>
      <c r="X48"/>
      <c r="Y48"/>
      <c r="Z48"/>
    </row>
    <row r="49" spans="1:19" ht="18.75" customHeight="1">
      <c r="A49" s="66" t="s">
        <v>52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16">
        <f t="shared" si="9"/>
        <v>0</v>
      </c>
      <c r="P49"/>
      <c r="Q49" s="73"/>
      <c r="R49"/>
      <c r="S49"/>
    </row>
    <row r="50" spans="1:19" ht="18.75" customHeight="1">
      <c r="A50" s="66" t="s">
        <v>77</v>
      </c>
      <c r="B50" s="31">
        <v>0</v>
      </c>
      <c r="C50" s="31">
        <v>0</v>
      </c>
      <c r="D50" s="31">
        <v>0</v>
      </c>
      <c r="E50" s="31">
        <v>-38206.42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16">
        <f t="shared" si="9"/>
        <v>-38206.42</v>
      </c>
      <c r="P50"/>
      <c r="Q50" s="76"/>
      <c r="R50" s="74"/>
      <c r="S50"/>
    </row>
    <row r="51" spans="1:19" ht="15.75">
      <c r="A51" s="35"/>
      <c r="B51" s="36"/>
      <c r="C51" s="36"/>
      <c r="D51" s="37"/>
      <c r="E51" s="37"/>
      <c r="F51" s="37"/>
      <c r="G51" s="37"/>
      <c r="H51" s="37"/>
      <c r="I51" s="36"/>
      <c r="J51" s="37"/>
      <c r="K51" s="37"/>
      <c r="L51" s="37"/>
      <c r="M51" s="37"/>
      <c r="N51" s="37"/>
      <c r="O51" s="38"/>
      <c r="P51" s="39"/>
      <c r="Q51" s="73"/>
      <c r="R51" s="40"/>
      <c r="S51"/>
    </row>
    <row r="52" spans="1:19" ht="12.75" customHeight="1">
      <c r="A52" s="41"/>
      <c r="B52" s="42"/>
      <c r="C52" s="42"/>
      <c r="D52" s="43"/>
      <c r="E52" s="43"/>
      <c r="F52" s="43"/>
      <c r="G52" s="43"/>
      <c r="H52" s="43"/>
      <c r="I52" s="42"/>
      <c r="J52" s="43"/>
      <c r="K52" s="43"/>
      <c r="L52" s="43"/>
      <c r="M52" s="43"/>
      <c r="N52" s="43"/>
      <c r="O52" s="44"/>
      <c r="P52" s="39"/>
      <c r="Q52" s="40"/>
      <c r="R52" s="40"/>
      <c r="S52"/>
    </row>
    <row r="53" spans="1:17" ht="15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  <c r="Q53"/>
    </row>
    <row r="54" spans="1:17" ht="18.75" customHeight="1">
      <c r="A54" s="14" t="s">
        <v>53</v>
      </c>
      <c r="B54" s="48">
        <f aca="true" t="shared" si="12" ref="B54:O54">SUM(B55:B65)</f>
        <v>1246192.3</v>
      </c>
      <c r="C54" s="48">
        <f t="shared" si="12"/>
        <v>877385.2100000001</v>
      </c>
      <c r="D54" s="48">
        <f t="shared" si="12"/>
        <v>717138.03</v>
      </c>
      <c r="E54" s="48">
        <f t="shared" si="12"/>
        <v>239533.65</v>
      </c>
      <c r="F54" s="48">
        <f t="shared" si="12"/>
        <v>813648.69</v>
      </c>
      <c r="G54" s="48">
        <f t="shared" si="12"/>
        <v>1185720.23</v>
      </c>
      <c r="H54" s="48">
        <f t="shared" si="12"/>
        <v>183388.45</v>
      </c>
      <c r="I54" s="48">
        <f t="shared" si="12"/>
        <v>877437.31</v>
      </c>
      <c r="J54" s="48">
        <f t="shared" si="12"/>
        <v>782759.6799999999</v>
      </c>
      <c r="K54" s="48">
        <f t="shared" si="12"/>
        <v>1038531.78</v>
      </c>
      <c r="L54" s="48">
        <f t="shared" si="12"/>
        <v>944369.48</v>
      </c>
      <c r="M54" s="48">
        <f t="shared" si="12"/>
        <v>534350.12</v>
      </c>
      <c r="N54" s="48">
        <f t="shared" si="12"/>
        <v>271111.76</v>
      </c>
      <c r="O54" s="34">
        <f t="shared" si="12"/>
        <v>9711566.69</v>
      </c>
      <c r="Q54" s="73"/>
    </row>
    <row r="55" spans="1:18" ht="18.75" customHeight="1">
      <c r="A55" s="25" t="s">
        <v>54</v>
      </c>
      <c r="B55" s="48">
        <v>1020880.31</v>
      </c>
      <c r="C55" s="48">
        <v>624420.29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34">
        <f>SUM(B55:N55)</f>
        <v>1645300.6</v>
      </c>
      <c r="P55"/>
      <c r="Q55"/>
      <c r="R55" s="40"/>
    </row>
    <row r="56" spans="1:16" ht="18.75" customHeight="1">
      <c r="A56" s="25" t="s">
        <v>55</v>
      </c>
      <c r="B56" s="48">
        <v>225311.99</v>
      </c>
      <c r="C56" s="48">
        <v>252964.92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34">
        <f aca="true" t="shared" si="13" ref="O56:O65">SUM(B56:N56)</f>
        <v>478276.91000000003</v>
      </c>
      <c r="P56"/>
    </row>
    <row r="57" spans="1:17" ht="18.75" customHeight="1">
      <c r="A57" s="25" t="s">
        <v>56</v>
      </c>
      <c r="B57" s="49">
        <v>0</v>
      </c>
      <c r="C57" s="49">
        <v>0</v>
      </c>
      <c r="D57" s="29">
        <v>717138.03</v>
      </c>
      <c r="E57" s="49">
        <v>0</v>
      </c>
      <c r="F57" s="49">
        <v>0</v>
      </c>
      <c r="G57" s="49">
        <v>0</v>
      </c>
      <c r="H57" s="48">
        <v>183388.45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29">
        <f t="shared" si="13"/>
        <v>900526.48</v>
      </c>
      <c r="Q57"/>
    </row>
    <row r="58" spans="1:18" ht="18.75" customHeight="1">
      <c r="A58" s="25" t="s">
        <v>57</v>
      </c>
      <c r="B58" s="49">
        <v>0</v>
      </c>
      <c r="C58" s="49">
        <v>0</v>
      </c>
      <c r="D58" s="49">
        <v>0</v>
      </c>
      <c r="E58" s="29">
        <v>239533.65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34">
        <f t="shared" si="13"/>
        <v>239533.65</v>
      </c>
      <c r="R58"/>
    </row>
    <row r="59" spans="1:19" ht="18.75" customHeight="1">
      <c r="A59" s="25" t="s">
        <v>58</v>
      </c>
      <c r="B59" s="49">
        <v>0</v>
      </c>
      <c r="C59" s="49">
        <v>0</v>
      </c>
      <c r="D59" s="49">
        <v>0</v>
      </c>
      <c r="E59" s="49">
        <v>0</v>
      </c>
      <c r="F59" s="29">
        <v>813648.69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29">
        <f t="shared" si="13"/>
        <v>813648.69</v>
      </c>
      <c r="S59"/>
    </row>
    <row r="60" spans="1:20" ht="18.75" customHeight="1">
      <c r="A60" s="25" t="s">
        <v>59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8">
        <v>1185720.23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34">
        <f t="shared" si="13"/>
        <v>1185720.23</v>
      </c>
      <c r="T60"/>
    </row>
    <row r="61" spans="1:21" ht="18.75" customHeight="1">
      <c r="A61" s="25" t="s">
        <v>60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8">
        <v>877437.31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34">
        <f t="shared" si="13"/>
        <v>877437.31</v>
      </c>
      <c r="U61"/>
    </row>
    <row r="62" spans="1:22" ht="18.75" customHeight="1">
      <c r="A62" s="25" t="s">
        <v>61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29">
        <v>782759.6799999999</v>
      </c>
      <c r="K62" s="49">
        <v>0</v>
      </c>
      <c r="L62" s="49">
        <v>0</v>
      </c>
      <c r="M62" s="49">
        <v>0</v>
      </c>
      <c r="N62" s="49">
        <v>0</v>
      </c>
      <c r="O62" s="34">
        <f t="shared" si="13"/>
        <v>782759.6799999999</v>
      </c>
      <c r="V62"/>
    </row>
    <row r="63" spans="1:23" ht="18.75" customHeight="1">
      <c r="A63" s="25" t="s">
        <v>62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29">
        <v>1038531.78</v>
      </c>
      <c r="L63" s="29">
        <v>944369.48</v>
      </c>
      <c r="M63" s="49">
        <v>0</v>
      </c>
      <c r="N63" s="49">
        <v>0</v>
      </c>
      <c r="O63" s="34">
        <f t="shared" si="13"/>
        <v>1982901.26</v>
      </c>
      <c r="P63"/>
      <c r="W63"/>
    </row>
    <row r="64" spans="1:25" ht="18.75" customHeight="1">
      <c r="A64" s="25" t="s">
        <v>63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29">
        <v>534350.12</v>
      </c>
      <c r="N64" s="49">
        <v>0</v>
      </c>
      <c r="O64" s="34">
        <f t="shared" si="13"/>
        <v>534350.12</v>
      </c>
      <c r="R64"/>
      <c r="Y64"/>
    </row>
    <row r="65" spans="1:26" ht="18.75" customHeight="1">
      <c r="A65" s="35" t="s">
        <v>64</v>
      </c>
      <c r="B65" s="50"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1">
        <v>271111.76</v>
      </c>
      <c r="O65" s="52">
        <f t="shared" si="13"/>
        <v>271111.76</v>
      </c>
      <c r="P65"/>
      <c r="S65"/>
      <c r="Z65"/>
    </row>
    <row r="66" spans="1:12" ht="21" customHeight="1">
      <c r="A66" s="53" t="s">
        <v>78</v>
      </c>
      <c r="B66" s="54"/>
      <c r="C66" s="54"/>
      <c r="D66"/>
      <c r="E66"/>
      <c r="F66"/>
      <c r="G66"/>
      <c r="H66" s="55"/>
      <c r="I66" s="55"/>
      <c r="J66"/>
      <c r="K66"/>
      <c r="L66"/>
    </row>
    <row r="67" spans="1:14" ht="15.75">
      <c r="A67" s="71" t="s">
        <v>79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2:12" ht="13.5">
      <c r="B68" s="54"/>
      <c r="C68" s="54"/>
      <c r="D68"/>
      <c r="E68"/>
      <c r="F68"/>
      <c r="G68"/>
      <c r="H68" s="55"/>
      <c r="I68" s="55"/>
      <c r="J68"/>
      <c r="K68"/>
      <c r="L68"/>
    </row>
    <row r="69" spans="2:12" ht="14.25">
      <c r="B69"/>
      <c r="C69"/>
      <c r="D69"/>
      <c r="E69"/>
      <c r="F69"/>
      <c r="G69"/>
      <c r="H69" s="56"/>
      <c r="I69" s="56"/>
      <c r="J69" s="57"/>
      <c r="K69" s="57"/>
      <c r="L69" s="57"/>
    </row>
    <row r="70" spans="2:12" ht="14.25">
      <c r="B70"/>
      <c r="C70"/>
      <c r="D70"/>
      <c r="E70"/>
      <c r="F70"/>
      <c r="G70"/>
      <c r="H70"/>
      <c r="I70"/>
      <c r="J70" s="72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ht="13.5">
      <c r="K76"/>
    </row>
    <row r="77" ht="13.5">
      <c r="L77"/>
    </row>
    <row r="78" ht="13.5">
      <c r="M78"/>
    </row>
    <row r="79" ht="13.5">
      <c r="N79"/>
    </row>
    <row r="106" spans="2:14" ht="13.5">
      <c r="B106">
        <v>19377.18</v>
      </c>
      <c r="C106">
        <v>547.06</v>
      </c>
      <c r="D106">
        <v>7464.38</v>
      </c>
      <c r="E106">
        <v>-45847.28</v>
      </c>
      <c r="F106">
        <v>9573.36</v>
      </c>
      <c r="G106">
        <v>10592.79</v>
      </c>
      <c r="H106">
        <v>1566.01</v>
      </c>
      <c r="I106">
        <v>7120.71</v>
      </c>
      <c r="J106">
        <v>-5923.59</v>
      </c>
      <c r="K106">
        <v>15698.47</v>
      </c>
      <c r="L106">
        <v>6656.22</v>
      </c>
      <c r="M106">
        <v>4319.15</v>
      </c>
      <c r="N106">
        <v>1582.08</v>
      </c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2022-03-25T19:10:30Z</dcterms:modified>
  <cp:category/>
  <cp:version/>
  <cp:contentType/>
  <cp:contentStatus/>
</cp:coreProperties>
</file>