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<sst xmlns="http://schemas.openxmlformats.org/spreadsheetml/2006/main" count="83" uniqueCount="80">
  <si>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</si>
  <si>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</si>
  <si>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</si>
  <si>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</si>
  <si>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</si>
  <si>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</si>
  <si>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</si>
  <si>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</si>
  <si>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</si>
  <si>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</si>
  <si>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</si>
  <si>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</si>
  <si>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</si>
  <si>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</si>
  <si>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</si>
  <si>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</si>
  <si>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</si>
  <si>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</si>
  <si>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</si>
  <si>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</si>
  <si>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</si>
  <si>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</si>
  <si>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</si>
  <si>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</si>
  <si>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</si>
  <si>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</si>
  <si>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</si>
  <si>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</si>
  <si>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</si>
  <si>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</si>
  <si>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</si>
  <si>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</si>
  <si>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</si>
  <si>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</si>
  <si>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</si>
  <si>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</si>
  <si>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</si>
  <si>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</si>
  <si>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</si>
  <si>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</si>
  <si>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</si>
  <si>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</si>
  <si>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</si>
  <si>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</si>
  <si>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</si>
  <si>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</si>
  <si>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</si>
  <si>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</si>
  <si>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</si>
  <si>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</si>
  <si>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</si>
  <si>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</si>
  <si>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</si>
  <si>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</si>
  <si>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</si>
  <si>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</si>
  <si>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</si>
  <si>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</si>
  <si>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</si>
  <si>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</si>
  <si>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</si>
  <si>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</si>
  <si>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</si>
  <si>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</si>
  <si>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</si>
  <si>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</si>
  <si>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</si>
  <si>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</si>
  <si>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18/03/22 - VENCIMENTO 25/03/22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</si>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</sst>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397054</v>
      </c>
      <c r="C7" s="9">
        <f t="shared" si="0"/>
        <v>281005</v>
      </c>
      <c r="D7" s="9">
        <f t="shared" si="0"/>
        <v>267081</v>
      </c>
      <c r="E7" s="9">
        <f t="shared" si="0"/>
        <v>66914</v>
      </c>
      <c r="F7" s="9">
        <f t="shared" si="0"/>
        <v>231212</v>
      </c>
      <c r="G7" s="9">
        <f t="shared" si="0"/>
        <v>368915</v>
      </c>
      <c r="H7" s="9">
        <f t="shared" si="0"/>
        <v>42940</v>
      </c>
      <c r="I7" s="9">
        <f t="shared" si="0"/>
        <v>281540</v>
      </c>
      <c r="J7" s="9">
        <f t="shared" si="0"/>
        <v>235925</v>
      </c>
      <c r="K7" s="9">
        <f t="shared" si="0"/>
        <v>357325</v>
      </c>
      <c r="L7" s="9">
        <f t="shared" si="0"/>
        <v>259856</v>
      </c>
      <c r="M7" s="9">
        <f t="shared" si="0"/>
        <v>128395</v>
      </c>
      <c r="N7" s="9">
        <f t="shared" si="0"/>
        <v>82552</v>
      </c>
      <c r="O7" s="9">
        <f t="shared" si="0"/>
        <v>3000714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16399</v>
      </c>
      <c r="C8" s="11">
        <f t="shared" si="1"/>
        <v>17094</v>
      </c>
      <c r="D8" s="11">
        <f t="shared" si="1"/>
        <v>11465</v>
      </c>
      <c r="E8" s="11">
        <f t="shared" si="1"/>
        <v>2430</v>
      </c>
      <c r="F8" s="11">
        <f t="shared" si="1"/>
        <v>9309</v>
      </c>
      <c r="G8" s="11">
        <f t="shared" si="1"/>
        <v>14389</v>
      </c>
      <c r="H8" s="11">
        <f t="shared" si="1"/>
        <v>2170</v>
      </c>
      <c r="I8" s="11">
        <f t="shared" si="1"/>
        <v>17306</v>
      </c>
      <c r="J8" s="11">
        <f t="shared" si="1"/>
        <v>13477</v>
      </c>
      <c r="K8" s="11">
        <f t="shared" si="1"/>
        <v>10584</v>
      </c>
      <c r="L8" s="11">
        <f t="shared" si="1"/>
        <v>8000</v>
      </c>
      <c r="M8" s="11">
        <f t="shared" si="1"/>
        <v>5938</v>
      </c>
      <c r="N8" s="11">
        <f t="shared" si="1"/>
        <v>4932</v>
      </c>
      <c r="O8" s="11">
        <f t="shared" si="1"/>
        <v>133493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16399</v>
      </c>
      <c r="C9" s="11">
        <v>17094</v>
      </c>
      <c r="D9" s="11">
        <v>11465</v>
      </c>
      <c r="E9" s="11">
        <v>2430</v>
      </c>
      <c r="F9" s="11">
        <v>9309</v>
      </c>
      <c r="G9" s="11">
        <v>14389</v>
      </c>
      <c r="H9" s="11">
        <v>2170</v>
      </c>
      <c r="I9" s="11">
        <v>17306</v>
      </c>
      <c r="J9" s="11">
        <v>13477</v>
      </c>
      <c r="K9" s="11">
        <v>10571</v>
      </c>
      <c r="L9" s="11">
        <v>7999</v>
      </c>
      <c r="M9" s="11">
        <v>5933</v>
      </c>
      <c r="N9" s="11">
        <v>4914</v>
      </c>
      <c r="O9" s="11">
        <f>SUM(B9:N9)</f>
        <v>133456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1</v>
      </c>
      <c r="M10" s="13">
        <v>5</v>
      </c>
      <c r="N10" s="13">
        <v>18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380655</v>
      </c>
      <c r="C11" s="13">
        <v>263911</v>
      </c>
      <c r="D11" s="13">
        <v>255616</v>
      </c>
      <c r="E11" s="13">
        <v>64484</v>
      </c>
      <c r="F11" s="13">
        <v>221903</v>
      </c>
      <c r="G11" s="13">
        <v>354526</v>
      </c>
      <c r="H11" s="13">
        <v>40770</v>
      </c>
      <c r="I11" s="13">
        <v>264234</v>
      </c>
      <c r="J11" s="13">
        <v>222448</v>
      </c>
      <c r="K11" s="13">
        <v>346741</v>
      </c>
      <c r="L11" s="13">
        <v>251856</v>
      </c>
      <c r="M11" s="13">
        <v>122457</v>
      </c>
      <c r="N11" s="13">
        <v>77620</v>
      </c>
      <c r="O11" s="11">
        <f>SUM(B11:N11)</f>
        <v>2867221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1.201826377923827</v>
      </c>
      <c r="C16" s="19">
        <v>1.227463280851399</v>
      </c>
      <c r="D16" s="19">
        <v>1.211122011289848</v>
      </c>
      <c r="E16" s="19">
        <v>0.916526915988622</v>
      </c>
      <c r="F16" s="19">
        <v>1.336420691984059</v>
      </c>
      <c r="G16" s="19">
        <v>1.457830057240762</v>
      </c>
      <c r="H16" s="19">
        <v>1.715700127546942</v>
      </c>
      <c r="I16" s="19">
        <v>1.225583946703295</v>
      </c>
      <c r="J16" s="19">
        <v>1.305690248624372</v>
      </c>
      <c r="K16" s="19">
        <v>1.14054316636689</v>
      </c>
      <c r="L16" s="19">
        <v>1.26379183546822</v>
      </c>
      <c r="M16" s="19">
        <v>1.232018550409033</v>
      </c>
      <c r="N16" s="19">
        <v>1.131557332410774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1313551.17</v>
      </c>
      <c r="C18" s="24">
        <f aca="true" t="shared" si="2" ref="C18:O18">SUM(C19:C27)</f>
        <v>959662.7199999999</v>
      </c>
      <c r="D18" s="24">
        <f t="shared" si="2"/>
        <v>778069.28</v>
      </c>
      <c r="E18" s="24">
        <f t="shared" si="2"/>
        <v>258274.19999999998</v>
      </c>
      <c r="F18" s="24">
        <f t="shared" si="2"/>
        <v>861606.4100000001</v>
      </c>
      <c r="G18" s="24">
        <f t="shared" si="2"/>
        <v>1254534.6800000002</v>
      </c>
      <c r="H18" s="24">
        <f t="shared" si="2"/>
        <v>225287.63</v>
      </c>
      <c r="I18" s="24">
        <f t="shared" si="2"/>
        <v>960750.06</v>
      </c>
      <c r="J18" s="24">
        <f t="shared" si="2"/>
        <v>848074.1900000001</v>
      </c>
      <c r="K18" s="24">
        <f t="shared" si="2"/>
        <v>1084761.05</v>
      </c>
      <c r="L18" s="24">
        <f t="shared" si="2"/>
        <v>1000089.01</v>
      </c>
      <c r="M18" s="24">
        <f t="shared" si="2"/>
        <v>554326.64</v>
      </c>
      <c r="N18" s="24">
        <f t="shared" si="2"/>
        <v>293594.07</v>
      </c>
      <c r="O18" s="24">
        <f t="shared" si="2"/>
        <v>10392581.110000001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1002918.7</v>
      </c>
      <c r="C19" s="30">
        <f t="shared" si="3"/>
        <v>733254.45</v>
      </c>
      <c r="D19" s="30">
        <f t="shared" si="3"/>
        <v>611188.16</v>
      </c>
      <c r="E19" s="30">
        <f t="shared" si="3"/>
        <v>261600.28</v>
      </c>
      <c r="F19" s="30">
        <f t="shared" si="3"/>
        <v>613289.83</v>
      </c>
      <c r="G19" s="30">
        <f t="shared" si="3"/>
        <v>805120.1</v>
      </c>
      <c r="H19" s="30">
        <f t="shared" si="3"/>
        <v>125822.79</v>
      </c>
      <c r="I19" s="30">
        <f t="shared" si="3"/>
        <v>729470.14</v>
      </c>
      <c r="J19" s="30">
        <f t="shared" si="3"/>
        <v>614820.55</v>
      </c>
      <c r="K19" s="30">
        <f t="shared" si="3"/>
        <v>880198.67</v>
      </c>
      <c r="L19" s="30">
        <f t="shared" si="3"/>
        <v>728844.11</v>
      </c>
      <c r="M19" s="30">
        <f t="shared" si="3"/>
        <v>415550.42</v>
      </c>
      <c r="N19" s="30">
        <f t="shared" si="3"/>
        <v>241340.77</v>
      </c>
      <c r="O19" s="30">
        <f>SUM(B19:N19)</f>
        <v>7763418.97</v>
      </c>
    </row>
    <row r="20" spans="1:23" ht="18.75" customHeight="1">
      <c r="A20" s="26" t="s">
        <v>35</v>
      </c>
      <c r="B20" s="30">
        <f>IF(B16&lt;&gt;0,ROUND((B16-1)*B19,2),0)</f>
        <v>202415.45</v>
      </c>
      <c r="C20" s="30">
        <f aca="true" t="shared" si="4" ref="C20:N20">IF(C16&lt;&gt;0,ROUND((C16-1)*C19,2),0)</f>
        <v>166788.46</v>
      </c>
      <c r="D20" s="30">
        <f t="shared" si="4"/>
        <v>129035.27</v>
      </c>
      <c r="E20" s="30">
        <f t="shared" si="4"/>
        <v>-21836.58</v>
      </c>
      <c r="F20" s="30">
        <f t="shared" si="4"/>
        <v>206323.39</v>
      </c>
      <c r="G20" s="30">
        <f t="shared" si="4"/>
        <v>368608.18</v>
      </c>
      <c r="H20" s="30">
        <f t="shared" si="4"/>
        <v>90051.39</v>
      </c>
      <c r="I20" s="30">
        <f t="shared" si="4"/>
        <v>164556.75</v>
      </c>
      <c r="J20" s="30">
        <f t="shared" si="4"/>
        <v>187944.65</v>
      </c>
      <c r="K20" s="30">
        <f t="shared" si="4"/>
        <v>123705.91</v>
      </c>
      <c r="L20" s="30">
        <f t="shared" si="4"/>
        <v>192263.13</v>
      </c>
      <c r="M20" s="30">
        <f t="shared" si="4"/>
        <v>96415.41</v>
      </c>
      <c r="N20" s="30">
        <f t="shared" si="4"/>
        <v>31750.15</v>
      </c>
      <c r="O20" s="30">
        <f aca="true" t="shared" si="5" ref="O19:O27">SUM(B20:N20)</f>
        <v>1938021.5599999994</v>
      </c>
      <c r="W20" s="62"/>
    </row>
    <row r="21" spans="1:15" ht="18.75" customHeight="1">
      <c r="A21" s="26" t="s">
        <v>36</v>
      </c>
      <c r="B21" s="30">
        <v>50936.47</v>
      </c>
      <c r="C21" s="30">
        <v>34221.38</v>
      </c>
      <c r="D21" s="30">
        <v>20016.75</v>
      </c>
      <c r="E21" s="30">
        <v>8948.12</v>
      </c>
      <c r="F21" s="30">
        <v>25599.69</v>
      </c>
      <c r="G21" s="30">
        <v>40841.75</v>
      </c>
      <c r="H21" s="30">
        <v>4061.02</v>
      </c>
      <c r="I21" s="30">
        <v>28110.08</v>
      </c>
      <c r="J21" s="30">
        <v>28316.74</v>
      </c>
      <c r="K21" s="30">
        <v>41948.63</v>
      </c>
      <c r="L21" s="30">
        <v>40348.61</v>
      </c>
      <c r="M21" s="30">
        <v>18184.05</v>
      </c>
      <c r="N21" s="30">
        <v>11112.95</v>
      </c>
      <c r="O21" s="30">
        <f t="shared" si="5"/>
        <v>352646.24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990.91</v>
      </c>
      <c r="C24" s="30">
        <v>737.96</v>
      </c>
      <c r="D24" s="30">
        <v>589.44</v>
      </c>
      <c r="E24" s="30">
        <v>197.25</v>
      </c>
      <c r="F24" s="30">
        <v>659.06</v>
      </c>
      <c r="G24" s="30">
        <v>956.1</v>
      </c>
      <c r="H24" s="30">
        <v>171.73</v>
      </c>
      <c r="I24" s="30">
        <v>726.36</v>
      </c>
      <c r="J24" s="30">
        <v>649.78</v>
      </c>
      <c r="K24" s="30">
        <v>823.82</v>
      </c>
      <c r="L24" s="30">
        <v>756.53</v>
      </c>
      <c r="M24" s="30">
        <v>415.39</v>
      </c>
      <c r="N24" s="30">
        <v>218.15</v>
      </c>
      <c r="O24" s="30">
        <f t="shared" si="5"/>
        <v>7892.479999999999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-81377.73000000001</v>
      </c>
      <c r="C29" s="30">
        <f>+C30+C32+C45+C46+C49-C50</f>
        <v>-91346.75</v>
      </c>
      <c r="D29" s="30">
        <f t="shared" si="6"/>
        <v>-69785.01000000001</v>
      </c>
      <c r="E29" s="30">
        <f t="shared" si="6"/>
        <v>-22390.57</v>
      </c>
      <c r="F29" s="30">
        <f t="shared" si="6"/>
        <v>-49978.92</v>
      </c>
      <c r="G29" s="30">
        <f t="shared" si="6"/>
        <v>-78621.77</v>
      </c>
      <c r="H29" s="30">
        <f t="shared" si="6"/>
        <v>-44293.509999999995</v>
      </c>
      <c r="I29" s="30">
        <f t="shared" si="6"/>
        <v>-83155.4</v>
      </c>
      <c r="J29" s="30">
        <f t="shared" si="6"/>
        <v>-63957.11</v>
      </c>
      <c r="K29" s="30">
        <f t="shared" si="6"/>
        <v>-54256.03</v>
      </c>
      <c r="L29" s="30">
        <f t="shared" si="6"/>
        <v>-45915.759999999995</v>
      </c>
      <c r="M29" s="30">
        <f t="shared" si="6"/>
        <v>-40501.81</v>
      </c>
      <c r="N29" s="30">
        <f t="shared" si="6"/>
        <v>-34003.33</v>
      </c>
      <c r="O29" s="30">
        <f t="shared" si="6"/>
        <v>-759583.7000000001</v>
      </c>
    </row>
    <row r="30" spans="1:15" ht="18.75" customHeight="1">
      <c r="A30" s="26" t="s">
        <v>40</v>
      </c>
      <c r="B30" s="31">
        <f>+B31</f>
        <v>-72155.6</v>
      </c>
      <c r="C30" s="31">
        <f>+C31</f>
        <v>-75213.6</v>
      </c>
      <c r="D30" s="31">
        <f aca="true" t="shared" si="7" ref="D30:O30">+D31</f>
        <v>-50446</v>
      </c>
      <c r="E30" s="31">
        <f t="shared" si="7"/>
        <v>-10692</v>
      </c>
      <c r="F30" s="31">
        <f t="shared" si="7"/>
        <v>-40959.6</v>
      </c>
      <c r="G30" s="31">
        <f t="shared" si="7"/>
        <v>-63311.6</v>
      </c>
      <c r="H30" s="31">
        <f t="shared" si="7"/>
        <v>-9548</v>
      </c>
      <c r="I30" s="31">
        <f t="shared" si="7"/>
        <v>-76146.4</v>
      </c>
      <c r="J30" s="31">
        <f t="shared" si="7"/>
        <v>-59298.8</v>
      </c>
      <c r="K30" s="31">
        <f t="shared" si="7"/>
        <v>-46512.4</v>
      </c>
      <c r="L30" s="31">
        <f t="shared" si="7"/>
        <v>-35195.6</v>
      </c>
      <c r="M30" s="31">
        <f t="shared" si="7"/>
        <v>-26105.2</v>
      </c>
      <c r="N30" s="31">
        <f t="shared" si="7"/>
        <v>-21621.6</v>
      </c>
      <c r="O30" s="31">
        <f t="shared" si="7"/>
        <v>-587206.4</v>
      </c>
    </row>
    <row r="31" spans="1:26" ht="18.75" customHeight="1">
      <c r="A31" s="27" t="s">
        <v>41</v>
      </c>
      <c r="B31" s="16">
        <f>ROUND((-B9)*$G$3,2)</f>
        <v>-72155.6</v>
      </c>
      <c r="C31" s="16">
        <f aca="true" t="shared" si="8" ref="C31:N31">ROUND((-C9)*$G$3,2)</f>
        <v>-75213.6</v>
      </c>
      <c r="D31" s="16">
        <f t="shared" si="8"/>
        <v>-50446</v>
      </c>
      <c r="E31" s="16">
        <f t="shared" si="8"/>
        <v>-10692</v>
      </c>
      <c r="F31" s="16">
        <f t="shared" si="8"/>
        <v>-40959.6</v>
      </c>
      <c r="G31" s="16">
        <f t="shared" si="8"/>
        <v>-63311.6</v>
      </c>
      <c r="H31" s="16">
        <f t="shared" si="8"/>
        <v>-9548</v>
      </c>
      <c r="I31" s="16">
        <f t="shared" si="8"/>
        <v>-76146.4</v>
      </c>
      <c r="J31" s="16">
        <f t="shared" si="8"/>
        <v>-59298.8</v>
      </c>
      <c r="K31" s="16">
        <f t="shared" si="8"/>
        <v>-46512.4</v>
      </c>
      <c r="L31" s="16">
        <f t="shared" si="8"/>
        <v>-35195.6</v>
      </c>
      <c r="M31" s="16">
        <f t="shared" si="8"/>
        <v>-26105.2</v>
      </c>
      <c r="N31" s="16">
        <f t="shared" si="8"/>
        <v>-21621.6</v>
      </c>
      <c r="O31" s="32">
        <f aca="true" t="shared" si="9" ref="O31:O50">SUM(B31:N31)</f>
        <v>-587206.4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-9222.130000000001</v>
      </c>
      <c r="C32" s="31">
        <f aca="true" t="shared" si="10" ref="C32:O32">SUM(C33:C43)</f>
        <v>-16133.149999999998</v>
      </c>
      <c r="D32" s="31">
        <f t="shared" si="10"/>
        <v>-19339.010000000002</v>
      </c>
      <c r="E32" s="31">
        <f t="shared" si="10"/>
        <v>-11698.57</v>
      </c>
      <c r="F32" s="31">
        <f t="shared" si="10"/>
        <v>-9019.32</v>
      </c>
      <c r="G32" s="31">
        <f t="shared" si="10"/>
        <v>-15310.17</v>
      </c>
      <c r="H32" s="31">
        <f t="shared" si="10"/>
        <v>-33655.49</v>
      </c>
      <c r="I32" s="31">
        <f t="shared" si="10"/>
        <v>-7009</v>
      </c>
      <c r="J32" s="31">
        <f t="shared" si="10"/>
        <v>-4658.31</v>
      </c>
      <c r="K32" s="31">
        <f t="shared" si="10"/>
        <v>-7743.629999999999</v>
      </c>
      <c r="L32" s="31">
        <f t="shared" si="10"/>
        <v>-10720.16</v>
      </c>
      <c r="M32" s="31">
        <f t="shared" si="10"/>
        <v>-14396.61</v>
      </c>
      <c r="N32" s="31">
        <f t="shared" si="10"/>
        <v>-12381.73</v>
      </c>
      <c r="O32" s="31">
        <f t="shared" si="10"/>
        <v>-171287.28000000003</v>
      </c>
    </row>
    <row r="33" spans="1:26" ht="18.75" customHeight="1">
      <c r="A33" s="27" t="s">
        <v>43</v>
      </c>
      <c r="B33" s="33">
        <v>-160.94</v>
      </c>
      <c r="C33" s="33">
        <v>-101.72</v>
      </c>
      <c r="D33" s="33">
        <v>-1311.25</v>
      </c>
      <c r="E33" s="33">
        <v>-308.55</v>
      </c>
      <c r="F33" s="33">
        <v>-5354.54</v>
      </c>
      <c r="G33" s="33">
        <v>-119.23</v>
      </c>
      <c r="H33" s="33">
        <v>-10900.19</v>
      </c>
      <c r="I33" s="33">
        <v>-2970</v>
      </c>
      <c r="J33" s="33">
        <v>0</v>
      </c>
      <c r="K33" s="33">
        <v>-380.52</v>
      </c>
      <c r="L33" s="33">
        <v>-131.97</v>
      </c>
      <c r="M33" s="33">
        <v>-117.33</v>
      </c>
      <c r="N33" s="33">
        <v>-396</v>
      </c>
      <c r="O33" s="33">
        <f t="shared" si="9"/>
        <v>-22252.24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-3000</v>
      </c>
      <c r="C35" s="33">
        <v>-11000</v>
      </c>
      <c r="D35" s="33">
        <v>-10000</v>
      </c>
      <c r="E35" s="33">
        <v>-9000</v>
      </c>
      <c r="F35" s="33">
        <v>0</v>
      </c>
      <c r="G35" s="33">
        <v>-9000</v>
      </c>
      <c r="H35" s="33">
        <v>0</v>
      </c>
      <c r="I35" s="33">
        <v>0</v>
      </c>
      <c r="J35" s="33">
        <v>-1000</v>
      </c>
      <c r="K35" s="33">
        <v>-2500</v>
      </c>
      <c r="L35" s="33">
        <v>-5500</v>
      </c>
      <c r="M35" s="33">
        <v>-10000</v>
      </c>
      <c r="N35" s="33">
        <v>-9000</v>
      </c>
      <c r="O35" s="33">
        <f t="shared" si="9"/>
        <v>-70000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-551.11</v>
      </c>
      <c r="C36" s="33">
        <v>-927.9</v>
      </c>
      <c r="D36" s="33">
        <v>-995.53</v>
      </c>
      <c r="E36" s="33">
        <v>-1293.17</v>
      </c>
      <c r="F36" s="33">
        <v>0</v>
      </c>
      <c r="G36" s="33">
        <v>-874.42</v>
      </c>
      <c r="H36" s="33">
        <v>0</v>
      </c>
      <c r="I36" s="33">
        <v>0</v>
      </c>
      <c r="J36" s="33">
        <v>-45.14</v>
      </c>
      <c r="K36" s="33">
        <v>-282.13</v>
      </c>
      <c r="L36" s="33">
        <v>-881.43</v>
      </c>
      <c r="M36" s="33">
        <v>-1969.43</v>
      </c>
      <c r="N36" s="33">
        <v>-1772.75</v>
      </c>
      <c r="O36" s="34">
        <f t="shared" si="9"/>
        <v>-9593.010000000002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-5510.08</v>
      </c>
      <c r="C41" s="33">
        <v>-4103.53</v>
      </c>
      <c r="D41" s="33">
        <v>-3277.66</v>
      </c>
      <c r="E41" s="33">
        <v>-1096.85</v>
      </c>
      <c r="F41" s="33">
        <v>-3664.78</v>
      </c>
      <c r="G41" s="33">
        <v>-5316.52</v>
      </c>
      <c r="H41" s="33">
        <v>-954.91</v>
      </c>
      <c r="I41" s="33">
        <v>-4039</v>
      </c>
      <c r="J41" s="33">
        <v>-3613.17</v>
      </c>
      <c r="K41" s="33">
        <v>-4580.98</v>
      </c>
      <c r="L41" s="33">
        <v>-4206.76</v>
      </c>
      <c r="M41" s="33">
        <v>-2309.85</v>
      </c>
      <c r="N41" s="33">
        <v>-1212.98</v>
      </c>
      <c r="O41" s="33">
        <f t="shared" si="9"/>
        <v>-43887.07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-21800.39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-21800.39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-3754.57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-3754.57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-1090.02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-1090.02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1232173.44</v>
      </c>
      <c r="C48" s="36">
        <f t="shared" si="11"/>
        <v>868315.9699999999</v>
      </c>
      <c r="D48" s="36">
        <f t="shared" si="11"/>
        <v>708284.27</v>
      </c>
      <c r="E48" s="36">
        <f t="shared" si="11"/>
        <v>235883.62999999998</v>
      </c>
      <c r="F48" s="36">
        <f t="shared" si="11"/>
        <v>811627.4900000001</v>
      </c>
      <c r="G48" s="36">
        <f t="shared" si="11"/>
        <v>1175912.9100000001</v>
      </c>
      <c r="H48" s="36">
        <f t="shared" si="11"/>
        <v>180994.12</v>
      </c>
      <c r="I48" s="36">
        <f t="shared" si="11"/>
        <v>877594.66</v>
      </c>
      <c r="J48" s="36">
        <f t="shared" si="11"/>
        <v>784117.0800000001</v>
      </c>
      <c r="K48" s="36">
        <f t="shared" si="11"/>
        <v>1030505.02</v>
      </c>
      <c r="L48" s="36">
        <f t="shared" si="11"/>
        <v>954173.25</v>
      </c>
      <c r="M48" s="36">
        <f t="shared" si="11"/>
        <v>513824.83</v>
      </c>
      <c r="N48" s="36">
        <f t="shared" si="11"/>
        <v>259590.74</v>
      </c>
      <c r="O48" s="36">
        <f>SUM(B48:N48)</f>
        <v>9632997.41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1232173.43</v>
      </c>
      <c r="C54" s="51">
        <f t="shared" si="12"/>
        <v>868315.96</v>
      </c>
      <c r="D54" s="51">
        <f t="shared" si="12"/>
        <v>708284.27</v>
      </c>
      <c r="E54" s="51">
        <f t="shared" si="12"/>
        <v>235883.63</v>
      </c>
      <c r="F54" s="51">
        <f t="shared" si="12"/>
        <v>811627.48</v>
      </c>
      <c r="G54" s="51">
        <f t="shared" si="12"/>
        <v>1175912.91</v>
      </c>
      <c r="H54" s="51">
        <f t="shared" si="12"/>
        <v>180994.11</v>
      </c>
      <c r="I54" s="51">
        <f t="shared" si="12"/>
        <v>877594.67</v>
      </c>
      <c r="J54" s="51">
        <f t="shared" si="12"/>
        <v>784117.08</v>
      </c>
      <c r="K54" s="51">
        <f t="shared" si="12"/>
        <v>1030505.02</v>
      </c>
      <c r="L54" s="51">
        <f t="shared" si="12"/>
        <v>954173.25</v>
      </c>
      <c r="M54" s="51">
        <f t="shared" si="12"/>
        <v>513824.82</v>
      </c>
      <c r="N54" s="51">
        <f t="shared" si="12"/>
        <v>259590.74</v>
      </c>
      <c r="O54" s="36">
        <f t="shared" si="12"/>
        <v>9632997.370000001</v>
      </c>
      <c r="Q54"/>
    </row>
    <row r="55" spans="1:18" ht="18.75" customHeight="1">
      <c r="A55" s="26" t="s">
        <v>56</v>
      </c>
      <c r="B55" s="51">
        <v>1005833.71</v>
      </c>
      <c r="C55" s="51">
        <v>617869.35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1623703.06</v>
      </c>
      <c r="P55"/>
      <c r="Q55"/>
      <c r="R55" s="43"/>
    </row>
    <row r="56" spans="1:16" ht="18.75" customHeight="1">
      <c r="A56" s="26" t="s">
        <v>57</v>
      </c>
      <c r="B56" s="51">
        <v>226339.72</v>
      </c>
      <c r="C56" s="51">
        <v>250446.61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476786.32999999996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708284.27</v>
      </c>
      <c r="E57" s="52">
        <v>0</v>
      </c>
      <c r="F57" s="52">
        <v>0</v>
      </c>
      <c r="G57" s="52">
        <v>0</v>
      </c>
      <c r="H57" s="51">
        <v>180994.11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889278.38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235883.63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235883.63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811627.48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811627.48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1175912.91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1175912.91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877594.67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877594.67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784117.08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784117.08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1030505.02</v>
      </c>
      <c r="L63" s="31">
        <v>954173.25</v>
      </c>
      <c r="M63" s="52">
        <v>0</v>
      </c>
      <c r="N63" s="52">
        <v>0</v>
      </c>
      <c r="O63" s="36">
        <f t="shared" si="13"/>
        <v>1984678.27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513824.82</v>
      </c>
      <c r="N64" s="52">
        <v>0</v>
      </c>
      <c r="O64" s="36">
        <f t="shared" si="13"/>
        <v>513824.82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259590.74</v>
      </c>
      <c r="O65" s="55">
        <f t="shared" si="13"/>
        <v>259590.74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2022-03-24T15:27:50Z</dcterms:modified>
  <cp:category/>
  <cp:version/>
  <cp:contentType/>
  <cp:contentStatus/>
</cp:coreProperties>
</file>