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<sst xmlns="http://schemas.openxmlformats.org/spreadsheetml/2006/main" count="83" uniqueCount="80">
  <si>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</si>
  <si>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</si>
  <si>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</si>
  <si>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</si>
  <si>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</si>
  <si>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</si>
  <si>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</si>
  <si>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</si>
  <si>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</si>
  <si>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</si>
  <si>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</si>
  <si>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</si>
  <si>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</si>
  <si>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</si>
  <si>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</si>
  <si>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</si>
  <si>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</si>
  <si>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</si>
  <si>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</si>
  <si>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</si>
  <si>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</si>
  <si>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</si>
  <si>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</si>
  <si>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</si>
  <si>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</si>
  <si>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</si>
  <si>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</si>
  <si>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</si>
  <si>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</si>
  <si>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</si>
  <si>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</si>
  <si>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</si>
  <si>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</si>
  <si>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</si>
  <si>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</si>
  <si>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</si>
  <si>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</si>
  <si>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</si>
  <si>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</si>
  <si>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</si>
  <si>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</si>
  <si>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</si>
  <si>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</si>
  <si>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</si>
  <si>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</si>
  <si>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</si>
  <si>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</si>
  <si>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</si>
  <si>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</si>
  <si>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</si>
  <si>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</si>
  <si>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</si>
  <si>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</si>
  <si>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</si>
  <si>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</si>
  <si>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</si>
  <si>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</si>
  <si>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</si>
  <si>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</si>
  <si>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</si>
  <si>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</si>
  <si>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</si>
  <si>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</si>
  <si>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</si>
  <si>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</si>
  <si>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</si>
  <si>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</si>
  <si>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</si>
  <si>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04/03/22 - VENCIMENTO 11/03/22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</si>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</sst>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380708</v>
      </c>
      <c r="C7" s="9">
        <f t="shared" si="0"/>
        <v>265606</v>
      </c>
      <c r="D7" s="9">
        <f t="shared" si="0"/>
        <v>254765</v>
      </c>
      <c r="E7" s="9">
        <f t="shared" si="0"/>
        <v>61342</v>
      </c>
      <c r="F7" s="9">
        <f t="shared" si="0"/>
        <v>210259</v>
      </c>
      <c r="G7" s="9">
        <f t="shared" si="0"/>
        <v>343504</v>
      </c>
      <c r="H7" s="9">
        <f t="shared" si="0"/>
        <v>43504</v>
      </c>
      <c r="I7" s="9">
        <f t="shared" si="0"/>
        <v>259125</v>
      </c>
      <c r="J7" s="9">
        <f t="shared" si="0"/>
        <v>220992</v>
      </c>
      <c r="K7" s="9">
        <f t="shared" si="0"/>
        <v>343218</v>
      </c>
      <c r="L7" s="9">
        <f t="shared" si="0"/>
        <v>250158</v>
      </c>
      <c r="M7" s="9">
        <f t="shared" si="0"/>
        <v>122581</v>
      </c>
      <c r="N7" s="9">
        <f t="shared" si="0"/>
        <v>78598</v>
      </c>
      <c r="O7" s="9">
        <f t="shared" si="0"/>
        <v>2834360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16843</v>
      </c>
      <c r="C8" s="11">
        <f t="shared" si="1"/>
        <v>16556</v>
      </c>
      <c r="D8" s="11">
        <f t="shared" si="1"/>
        <v>11158</v>
      </c>
      <c r="E8" s="11">
        <f t="shared" si="1"/>
        <v>2319</v>
      </c>
      <c r="F8" s="11">
        <f t="shared" si="1"/>
        <v>8952</v>
      </c>
      <c r="G8" s="11">
        <f t="shared" si="1"/>
        <v>13833</v>
      </c>
      <c r="H8" s="11">
        <f t="shared" si="1"/>
        <v>2305</v>
      </c>
      <c r="I8" s="11">
        <f t="shared" si="1"/>
        <v>16648</v>
      </c>
      <c r="J8" s="11">
        <f t="shared" si="1"/>
        <v>12748</v>
      </c>
      <c r="K8" s="11">
        <f t="shared" si="1"/>
        <v>10559</v>
      </c>
      <c r="L8" s="11">
        <f t="shared" si="1"/>
        <v>8358</v>
      </c>
      <c r="M8" s="11">
        <f t="shared" si="1"/>
        <v>5935</v>
      </c>
      <c r="N8" s="11">
        <f t="shared" si="1"/>
        <v>4805</v>
      </c>
      <c r="O8" s="11">
        <f t="shared" si="1"/>
        <v>131019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16843</v>
      </c>
      <c r="C9" s="11">
        <v>16556</v>
      </c>
      <c r="D9" s="11">
        <v>11158</v>
      </c>
      <c r="E9" s="11">
        <v>2319</v>
      </c>
      <c r="F9" s="11">
        <v>8952</v>
      </c>
      <c r="G9" s="11">
        <v>13833</v>
      </c>
      <c r="H9" s="11">
        <v>2305</v>
      </c>
      <c r="I9" s="11">
        <v>16641</v>
      </c>
      <c r="J9" s="11">
        <v>12748</v>
      </c>
      <c r="K9" s="11">
        <v>10548</v>
      </c>
      <c r="L9" s="11">
        <v>8358</v>
      </c>
      <c r="M9" s="11">
        <v>5927</v>
      </c>
      <c r="N9" s="11">
        <v>4791</v>
      </c>
      <c r="O9" s="11">
        <f>SUM(B9:N9)</f>
        <v>130979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11</v>
      </c>
      <c r="L10" s="13">
        <v>0</v>
      </c>
      <c r="M10" s="13">
        <v>8</v>
      </c>
      <c r="N10" s="13">
        <v>14</v>
      </c>
      <c r="O10" s="11">
        <f>SUM(B10:N10)</f>
        <v>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363865</v>
      </c>
      <c r="C11" s="13">
        <v>249050</v>
      </c>
      <c r="D11" s="13">
        <v>243607</v>
      </c>
      <c r="E11" s="13">
        <v>59023</v>
      </c>
      <c r="F11" s="13">
        <v>201307</v>
      </c>
      <c r="G11" s="13">
        <v>329671</v>
      </c>
      <c r="H11" s="13">
        <v>41199</v>
      </c>
      <c r="I11" s="13">
        <v>242477</v>
      </c>
      <c r="J11" s="13">
        <v>208244</v>
      </c>
      <c r="K11" s="13">
        <v>332659</v>
      </c>
      <c r="L11" s="13">
        <v>241800</v>
      </c>
      <c r="M11" s="13">
        <v>116646</v>
      </c>
      <c r="N11" s="13">
        <v>73793</v>
      </c>
      <c r="O11" s="11">
        <f>SUM(B11:N11)</f>
        <v>2703341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1.238971644262321</v>
      </c>
      <c r="C16" s="19">
        <v>1.288946360667167</v>
      </c>
      <c r="D16" s="19">
        <v>1.236452802262856</v>
      </c>
      <c r="E16" s="19">
        <v>0.975668656451727</v>
      </c>
      <c r="F16" s="19">
        <v>1.444961504213391</v>
      </c>
      <c r="G16" s="19">
        <v>1.542727624356671</v>
      </c>
      <c r="H16" s="19">
        <v>1.75755353485167</v>
      </c>
      <c r="I16" s="19">
        <v>1.294508418848604</v>
      </c>
      <c r="J16" s="19">
        <v>1.321846889845193</v>
      </c>
      <c r="K16" s="19">
        <v>1.187379092414843</v>
      </c>
      <c r="L16" s="19">
        <v>1.299210747130854</v>
      </c>
      <c r="M16" s="19">
        <v>1.300962004936235</v>
      </c>
      <c r="N16" s="19">
        <v>1.17014006567566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1299622.55</v>
      </c>
      <c r="C18" s="24">
        <f aca="true" t="shared" si="2" ref="C18:O18">SUM(C19:C27)</f>
        <v>953387.2</v>
      </c>
      <c r="D18" s="24">
        <f t="shared" si="2"/>
        <v>757084.5299999999</v>
      </c>
      <c r="E18" s="24">
        <f t="shared" si="2"/>
        <v>252672.25999999998</v>
      </c>
      <c r="F18" s="24">
        <f t="shared" si="2"/>
        <v>847488.2100000002</v>
      </c>
      <c r="G18" s="24">
        <f t="shared" si="2"/>
        <v>1237484.04</v>
      </c>
      <c r="H18" s="24">
        <f t="shared" si="2"/>
        <v>233760.15</v>
      </c>
      <c r="I18" s="24">
        <f t="shared" si="2"/>
        <v>935517.6000000001</v>
      </c>
      <c r="J18" s="24">
        <f t="shared" si="2"/>
        <v>805937.8700000001</v>
      </c>
      <c r="K18" s="24">
        <f t="shared" si="2"/>
        <v>1086219.9500000002</v>
      </c>
      <c r="L18" s="24">
        <f t="shared" si="2"/>
        <v>990982.6000000001</v>
      </c>
      <c r="M18" s="24">
        <f t="shared" si="2"/>
        <v>558669.32</v>
      </c>
      <c r="N18" s="24">
        <f t="shared" si="2"/>
        <v>289436.75</v>
      </c>
      <c r="O18" s="24">
        <f t="shared" si="2"/>
        <v>10248263.030000001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961630.34</v>
      </c>
      <c r="C19" s="30">
        <f t="shared" si="3"/>
        <v>693072.3</v>
      </c>
      <c r="D19" s="30">
        <f t="shared" si="3"/>
        <v>583004.23</v>
      </c>
      <c r="E19" s="30">
        <f t="shared" si="3"/>
        <v>239816.55</v>
      </c>
      <c r="F19" s="30">
        <f t="shared" si="3"/>
        <v>557712</v>
      </c>
      <c r="G19" s="30">
        <f t="shared" si="3"/>
        <v>749663.13</v>
      </c>
      <c r="H19" s="30">
        <f t="shared" si="3"/>
        <v>127475.42</v>
      </c>
      <c r="I19" s="30">
        <f t="shared" si="3"/>
        <v>671392.88</v>
      </c>
      <c r="J19" s="30">
        <f t="shared" si="3"/>
        <v>575905.15</v>
      </c>
      <c r="K19" s="30">
        <f t="shared" si="3"/>
        <v>845448.9</v>
      </c>
      <c r="L19" s="30">
        <f t="shared" si="3"/>
        <v>701643.16</v>
      </c>
      <c r="M19" s="30">
        <f t="shared" si="3"/>
        <v>396733.41</v>
      </c>
      <c r="N19" s="30">
        <f t="shared" si="3"/>
        <v>229781.25</v>
      </c>
      <c r="O19" s="30">
        <f>SUM(B19:N19)</f>
        <v>7333278.720000001</v>
      </c>
    </row>
    <row r="20" spans="1:23" ht="18.75" customHeight="1">
      <c r="A20" s="26" t="s">
        <v>35</v>
      </c>
      <c r="B20" s="30">
        <f>IF(B16&lt;&gt;0,ROUND((B16-1)*B19,2),0)</f>
        <v>229802.38</v>
      </c>
      <c r="C20" s="30">
        <f aca="true" t="shared" si="4" ref="C20:N20">IF(C16&lt;&gt;0,ROUND((C16-1)*C19,2),0)</f>
        <v>200260.72</v>
      </c>
      <c r="D20" s="30">
        <f t="shared" si="4"/>
        <v>137852.98</v>
      </c>
      <c r="E20" s="30">
        <f t="shared" si="4"/>
        <v>-5835.06</v>
      </c>
      <c r="F20" s="30">
        <f t="shared" si="4"/>
        <v>248160.37</v>
      </c>
      <c r="G20" s="30">
        <f t="shared" si="4"/>
        <v>406862.89</v>
      </c>
      <c r="H20" s="30">
        <f t="shared" si="4"/>
        <v>96569.46</v>
      </c>
      <c r="I20" s="30">
        <f t="shared" si="4"/>
        <v>197730.86</v>
      </c>
      <c r="J20" s="30">
        <f t="shared" si="4"/>
        <v>185353.28</v>
      </c>
      <c r="K20" s="30">
        <f t="shared" si="4"/>
        <v>158419.45</v>
      </c>
      <c r="L20" s="30">
        <f t="shared" si="4"/>
        <v>209939.17</v>
      </c>
      <c r="M20" s="30">
        <f t="shared" si="4"/>
        <v>119401.68</v>
      </c>
      <c r="N20" s="30">
        <f t="shared" si="4"/>
        <v>39095</v>
      </c>
      <c r="O20" s="30">
        <f aca="true" t="shared" si="5" ref="O19:O27">SUM(B20:N20)</f>
        <v>2223613.1799999997</v>
      </c>
      <c r="W20" s="62"/>
    </row>
    <row r="21" spans="1:15" ht="18.75" customHeight="1">
      <c r="A21" s="26" t="s">
        <v>36</v>
      </c>
      <c r="B21" s="30">
        <v>50886.13</v>
      </c>
      <c r="C21" s="30">
        <v>34634.86</v>
      </c>
      <c r="D21" s="30">
        <v>18393.58</v>
      </c>
      <c r="E21" s="30">
        <v>9126.07</v>
      </c>
      <c r="F21" s="30">
        <v>25210.79</v>
      </c>
      <c r="G21" s="30">
        <v>40972.48</v>
      </c>
      <c r="H21" s="30">
        <v>4351.24</v>
      </c>
      <c r="I21" s="30">
        <v>27776.13</v>
      </c>
      <c r="J21" s="30">
        <v>27698.8</v>
      </c>
      <c r="K21" s="30">
        <v>43413.55</v>
      </c>
      <c r="L21" s="30">
        <v>40746.23</v>
      </c>
      <c r="M21" s="30">
        <v>18339</v>
      </c>
      <c r="N21" s="30">
        <v>11154.07</v>
      </c>
      <c r="O21" s="30">
        <f t="shared" si="5"/>
        <v>352702.93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1014.12</v>
      </c>
      <c r="C24" s="30">
        <v>758.85</v>
      </c>
      <c r="D24" s="30">
        <v>594.08</v>
      </c>
      <c r="E24" s="30">
        <v>199.57</v>
      </c>
      <c r="F24" s="30">
        <v>670.66</v>
      </c>
      <c r="G24" s="30">
        <v>976.99</v>
      </c>
      <c r="H24" s="30">
        <v>183.33</v>
      </c>
      <c r="I24" s="30">
        <v>731</v>
      </c>
      <c r="J24" s="30">
        <v>638.17</v>
      </c>
      <c r="K24" s="30">
        <v>853.99</v>
      </c>
      <c r="L24" s="30">
        <v>777.41</v>
      </c>
      <c r="M24" s="30">
        <v>433.96</v>
      </c>
      <c r="N24" s="30">
        <v>234.38</v>
      </c>
      <c r="O24" s="30">
        <f t="shared" si="5"/>
        <v>8066.51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850.28</v>
      </c>
      <c r="C25" s="30">
        <v>633.11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-79748.31999999999</v>
      </c>
      <c r="C29" s="30">
        <f>+C30+C32+C45+C46+C49-C50</f>
        <v>-77066.06</v>
      </c>
      <c r="D29" s="30">
        <f t="shared" si="6"/>
        <v>-729928.7799999999</v>
      </c>
      <c r="E29" s="30">
        <f t="shared" si="6"/>
        <v>-11313.36</v>
      </c>
      <c r="F29" s="30">
        <f t="shared" si="6"/>
        <v>-44638.14</v>
      </c>
      <c r="G29" s="30">
        <f t="shared" si="6"/>
        <v>-66297.84999999999</v>
      </c>
      <c r="H29" s="30">
        <f t="shared" si="6"/>
        <v>-211865.27000000002</v>
      </c>
      <c r="I29" s="30">
        <f t="shared" si="6"/>
        <v>-78433.48</v>
      </c>
      <c r="J29" s="30">
        <f t="shared" si="6"/>
        <v>-59639.85</v>
      </c>
      <c r="K29" s="30">
        <f t="shared" si="6"/>
        <v>-51159.92999999999</v>
      </c>
      <c r="L29" s="30">
        <f t="shared" si="6"/>
        <v>-41098.1</v>
      </c>
      <c r="M29" s="30">
        <f t="shared" si="6"/>
        <v>-28491.879999999997</v>
      </c>
      <c r="N29" s="30">
        <f t="shared" si="6"/>
        <v>-26145.75</v>
      </c>
      <c r="O29" s="30">
        <f t="shared" si="6"/>
        <v>-1505826.77</v>
      </c>
    </row>
    <row r="30" spans="1:15" ht="18.75" customHeight="1">
      <c r="A30" s="26" t="s">
        <v>40</v>
      </c>
      <c r="B30" s="31">
        <f>+B31</f>
        <v>-74109.2</v>
      </c>
      <c r="C30" s="31">
        <f>+C31</f>
        <v>-72846.4</v>
      </c>
      <c r="D30" s="31">
        <f aca="true" t="shared" si="7" ref="D30:O30">+D31</f>
        <v>-49095.2</v>
      </c>
      <c r="E30" s="31">
        <f t="shared" si="7"/>
        <v>-10203.6</v>
      </c>
      <c r="F30" s="31">
        <f t="shared" si="7"/>
        <v>-39388.8</v>
      </c>
      <c r="G30" s="31">
        <f t="shared" si="7"/>
        <v>-60865.2</v>
      </c>
      <c r="H30" s="31">
        <f t="shared" si="7"/>
        <v>-10142</v>
      </c>
      <c r="I30" s="31">
        <f t="shared" si="7"/>
        <v>-73220.4</v>
      </c>
      <c r="J30" s="31">
        <f t="shared" si="7"/>
        <v>-56091.2</v>
      </c>
      <c r="K30" s="31">
        <f t="shared" si="7"/>
        <v>-46411.2</v>
      </c>
      <c r="L30" s="31">
        <f t="shared" si="7"/>
        <v>-36775.2</v>
      </c>
      <c r="M30" s="31">
        <f t="shared" si="7"/>
        <v>-26078.8</v>
      </c>
      <c r="N30" s="31">
        <f t="shared" si="7"/>
        <v>-21080.4</v>
      </c>
      <c r="O30" s="31">
        <f t="shared" si="7"/>
        <v>-576307.6000000001</v>
      </c>
    </row>
    <row r="31" spans="1:26" ht="18.75" customHeight="1">
      <c r="A31" s="27" t="s">
        <v>41</v>
      </c>
      <c r="B31" s="16">
        <f>ROUND((-B9)*$G$3,2)</f>
        <v>-74109.2</v>
      </c>
      <c r="C31" s="16">
        <f aca="true" t="shared" si="8" ref="C31:N31">ROUND((-C9)*$G$3,2)</f>
        <v>-72846.4</v>
      </c>
      <c r="D31" s="16">
        <f t="shared" si="8"/>
        <v>-49095.2</v>
      </c>
      <c r="E31" s="16">
        <f t="shared" si="8"/>
        <v>-10203.6</v>
      </c>
      <c r="F31" s="16">
        <f t="shared" si="8"/>
        <v>-39388.8</v>
      </c>
      <c r="G31" s="16">
        <f t="shared" si="8"/>
        <v>-60865.2</v>
      </c>
      <c r="H31" s="16">
        <f t="shared" si="8"/>
        <v>-10142</v>
      </c>
      <c r="I31" s="16">
        <f t="shared" si="8"/>
        <v>-73220.4</v>
      </c>
      <c r="J31" s="16">
        <f t="shared" si="8"/>
        <v>-56091.2</v>
      </c>
      <c r="K31" s="16">
        <f t="shared" si="8"/>
        <v>-46411.2</v>
      </c>
      <c r="L31" s="16">
        <f t="shared" si="8"/>
        <v>-36775.2</v>
      </c>
      <c r="M31" s="16">
        <f t="shared" si="8"/>
        <v>-26078.8</v>
      </c>
      <c r="N31" s="16">
        <f t="shared" si="8"/>
        <v>-21080.4</v>
      </c>
      <c r="O31" s="32">
        <f aca="true" t="shared" si="9" ref="O31:O50">SUM(B31:N31)</f>
        <v>-576307.6000000001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-5639.12</v>
      </c>
      <c r="C32" s="31">
        <f aca="true" t="shared" si="10" ref="C32:O32">SUM(C33:C43)</f>
        <v>-4219.66</v>
      </c>
      <c r="D32" s="31">
        <f t="shared" si="10"/>
        <v>-739553.11</v>
      </c>
      <c r="E32" s="31">
        <f t="shared" si="10"/>
        <v>-1109.76</v>
      </c>
      <c r="F32" s="31">
        <f t="shared" si="10"/>
        <v>-5249.34</v>
      </c>
      <c r="G32" s="31">
        <f t="shared" si="10"/>
        <v>-5432.65</v>
      </c>
      <c r="H32" s="31">
        <f t="shared" si="10"/>
        <v>-200590.89</v>
      </c>
      <c r="I32" s="31">
        <f t="shared" si="10"/>
        <v>-5213.08</v>
      </c>
      <c r="J32" s="31">
        <f t="shared" si="10"/>
        <v>-3548.65</v>
      </c>
      <c r="K32" s="31">
        <f t="shared" si="10"/>
        <v>-4748.73</v>
      </c>
      <c r="L32" s="31">
        <f t="shared" si="10"/>
        <v>-4322.9</v>
      </c>
      <c r="M32" s="31">
        <f t="shared" si="10"/>
        <v>-2413.08</v>
      </c>
      <c r="N32" s="31">
        <f t="shared" si="10"/>
        <v>-5065.35</v>
      </c>
      <c r="O32" s="31">
        <f t="shared" si="10"/>
        <v>-987106.3200000001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-1520.04</v>
      </c>
      <c r="G33" s="33">
        <v>0</v>
      </c>
      <c r="H33" s="33">
        <v>-11323.82</v>
      </c>
      <c r="I33" s="33">
        <v>-1148.27</v>
      </c>
      <c r="J33" s="33">
        <v>0</v>
      </c>
      <c r="K33" s="33">
        <v>0</v>
      </c>
      <c r="L33" s="33">
        <v>0</v>
      </c>
      <c r="M33" s="33">
        <v>0</v>
      </c>
      <c r="N33" s="33">
        <v>-3762</v>
      </c>
      <c r="O33" s="33">
        <f t="shared" si="9"/>
        <v>-17754.13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635850</v>
      </c>
      <c r="E38" s="33">
        <v>0</v>
      </c>
      <c r="F38" s="33">
        <v>0</v>
      </c>
      <c r="G38" s="33">
        <v>0</v>
      </c>
      <c r="H38" s="33">
        <v>161100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796950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-1368450</v>
      </c>
      <c r="E39" s="33">
        <v>0</v>
      </c>
      <c r="F39" s="33">
        <v>0</v>
      </c>
      <c r="G39" s="33">
        <v>0</v>
      </c>
      <c r="H39" s="33">
        <v>-326700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-1695150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-5639.12</v>
      </c>
      <c r="C41" s="33">
        <v>-4219.66</v>
      </c>
      <c r="D41" s="33">
        <v>-3303.47</v>
      </c>
      <c r="E41" s="33">
        <v>-1109.76</v>
      </c>
      <c r="F41" s="33">
        <v>-3729.3</v>
      </c>
      <c r="G41" s="33">
        <v>-5432.65</v>
      </c>
      <c r="H41" s="33">
        <v>-1019.43</v>
      </c>
      <c r="I41" s="33">
        <v>-4064.81</v>
      </c>
      <c r="J41" s="33">
        <v>-3548.65</v>
      </c>
      <c r="K41" s="33">
        <v>-4748.73</v>
      </c>
      <c r="L41" s="33">
        <v>-4322.9</v>
      </c>
      <c r="M41" s="33">
        <v>-2413.08</v>
      </c>
      <c r="N41" s="33">
        <v>-1303.35</v>
      </c>
      <c r="O41" s="33">
        <f t="shared" si="9"/>
        <v>-44854.91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-22647.64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-22647.64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-3649.64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-3649.64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-1132.38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-1132.38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1219874.23</v>
      </c>
      <c r="C48" s="36">
        <f t="shared" si="11"/>
        <v>876321.1399999999</v>
      </c>
      <c r="D48" s="36">
        <f t="shared" si="11"/>
        <v>27155.75</v>
      </c>
      <c r="E48" s="36">
        <f t="shared" si="11"/>
        <v>241358.89999999997</v>
      </c>
      <c r="F48" s="36">
        <f t="shared" si="11"/>
        <v>802850.0700000002</v>
      </c>
      <c r="G48" s="36">
        <f t="shared" si="11"/>
        <v>1171186.19</v>
      </c>
      <c r="H48" s="36">
        <f t="shared" si="11"/>
        <v>21894.879999999976</v>
      </c>
      <c r="I48" s="36">
        <f t="shared" si="11"/>
        <v>857084.1200000001</v>
      </c>
      <c r="J48" s="36">
        <f t="shared" si="11"/>
        <v>746298.0200000001</v>
      </c>
      <c r="K48" s="36">
        <f t="shared" si="11"/>
        <v>1035060.0200000003</v>
      </c>
      <c r="L48" s="36">
        <f t="shared" si="11"/>
        <v>949884.5000000001</v>
      </c>
      <c r="M48" s="36">
        <f t="shared" si="11"/>
        <v>530177.44</v>
      </c>
      <c r="N48" s="36">
        <f t="shared" si="11"/>
        <v>263291</v>
      </c>
      <c r="O48" s="36">
        <f>SUM(B48:N48)</f>
        <v>8742436.260000002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-58719.53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-58719.53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1219874.24</v>
      </c>
      <c r="C54" s="51">
        <f t="shared" si="12"/>
        <v>876321.14</v>
      </c>
      <c r="D54" s="51">
        <f t="shared" si="12"/>
        <v>27155.75</v>
      </c>
      <c r="E54" s="51">
        <f t="shared" si="12"/>
        <v>241358.9</v>
      </c>
      <c r="F54" s="51">
        <f t="shared" si="12"/>
        <v>802850.06</v>
      </c>
      <c r="G54" s="51">
        <f t="shared" si="12"/>
        <v>1171186.19</v>
      </c>
      <c r="H54" s="51">
        <f t="shared" si="12"/>
        <v>21894.88</v>
      </c>
      <c r="I54" s="51">
        <f t="shared" si="12"/>
        <v>857084.11</v>
      </c>
      <c r="J54" s="51">
        <f t="shared" si="12"/>
        <v>746298.03</v>
      </c>
      <c r="K54" s="51">
        <f t="shared" si="12"/>
        <v>1035060.02</v>
      </c>
      <c r="L54" s="51">
        <f t="shared" si="12"/>
        <v>949884.51</v>
      </c>
      <c r="M54" s="51">
        <f t="shared" si="12"/>
        <v>530177.44</v>
      </c>
      <c r="N54" s="51">
        <f t="shared" si="12"/>
        <v>263291</v>
      </c>
      <c r="O54" s="36">
        <f t="shared" si="12"/>
        <v>8742436.270000001</v>
      </c>
      <c r="Q54"/>
    </row>
    <row r="55" spans="1:18" ht="18.75" customHeight="1">
      <c r="A55" s="26" t="s">
        <v>56</v>
      </c>
      <c r="B55" s="51">
        <v>995893.51</v>
      </c>
      <c r="C55" s="51">
        <v>623509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1619402.51</v>
      </c>
      <c r="P55"/>
      <c r="Q55"/>
      <c r="R55" s="43"/>
    </row>
    <row r="56" spans="1:16" ht="18.75" customHeight="1">
      <c r="A56" s="26" t="s">
        <v>57</v>
      </c>
      <c r="B56" s="51">
        <v>223980.73</v>
      </c>
      <c r="C56" s="51">
        <v>252812.14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476792.87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27155.75</v>
      </c>
      <c r="E57" s="52">
        <v>0</v>
      </c>
      <c r="F57" s="52">
        <v>0</v>
      </c>
      <c r="G57" s="52">
        <v>0</v>
      </c>
      <c r="H57" s="51">
        <v>21894.88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49050.630000000005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241358.9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241358.9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802850.06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802850.06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1171186.19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1171186.19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857084.11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857084.11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746298.03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746298.03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1035060.02</v>
      </c>
      <c r="L63" s="31">
        <v>949884.51</v>
      </c>
      <c r="M63" s="52">
        <v>0</v>
      </c>
      <c r="N63" s="52">
        <v>0</v>
      </c>
      <c r="O63" s="36">
        <f t="shared" si="13"/>
        <v>1984944.53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530177.44</v>
      </c>
      <c r="N64" s="52">
        <v>0</v>
      </c>
      <c r="O64" s="36">
        <f t="shared" si="13"/>
        <v>530177.44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263291</v>
      </c>
      <c r="O65" s="55">
        <f t="shared" si="13"/>
        <v>263291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2022-03-10T19:02:53Z</dcterms:modified>
  <cp:category/>
  <cp:version/>
  <cp:contentType/>
  <cp:contentStatus/>
</cp:coreProperties>
</file>