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<sst xmlns="http://schemas.openxmlformats.org/spreadsheetml/2006/main" count="77" uniqueCount="76">
  <si>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</si>
  <si>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</si>
  <si>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</si>
  <si>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</si>
  <si>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</si>
  <si>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</si>
  <si>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</si>
  <si>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</si>
  <si>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</si>
  <si>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</si>
  <si>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</si>
  <si>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</si>
  <si>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</si>
  <si>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</si>
  <si>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</si>
  <si>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</si>
  <si>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</si>
  <si>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</si>
  <si>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</si>
  <si>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</si>
  <si>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</si>
  <si>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</si>
  <si>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</si>
  <si>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</si>
  <si>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</si>
  <si>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</si>
  <si>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</si>
  <si>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</si>
  <si>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</si>
  <si>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</si>
  <si>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</si>
  <si>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</si>
  <si>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</si>
  <si>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</si>
  <si>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</si>
  <si>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</si>
  <si>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</si>
  <si>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</si>
  <si>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</si>
  <si>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</si>
  <si>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</si>
  <si>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</si>
  <si>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</si>
  <si>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</si>
  <si>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</si>
  <si>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</si>
  <si>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</si>
  <si>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</si>
  <si>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</si>
  <si>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</si>
  <si>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</si>
  <si>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</si>
  <si>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</si>
  <si>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</si>
  <si>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</si>
  <si>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</si>
  <si>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</si>
  <si>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</si>
  <si>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</si>
  <si>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</si>
  <si>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</si>
  <si>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</si>
  <si>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</si>
  <si>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</si>
  <si>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</si>
  <si>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</si>
  <si>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29/03/22 - VENCIMENTO 05/04/22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</si>
  <si>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</si>
  <si>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</si>
  <si>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</si>
  <si>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</si>
  <si>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</si>
  <si>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</si>
  <si>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</si>
  <si>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</si>
  <si>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Tarifa combustível de out a dez.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</si>
</sst>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48</v>
      </c>
      <c r="B4" s="58" t="s">
        <v>47</v>
      </c>
      <c r="C4" s="59"/>
      <c r="D4" s="59"/>
      <c r="E4" s="59"/>
      <c r="F4" s="59"/>
      <c r="G4" s="59"/>
      <c r="H4" s="59"/>
      <c r="I4" s="59"/>
      <c r="J4" s="59"/>
      <c r="K4" s="57" t="s">
        <v>46</v>
      </c>
    </row>
    <row r="5" spans="1:11" ht="43.5" customHeight="1">
      <c r="A5" s="57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57"/>
    </row>
    <row r="6" spans="1:11" ht="18.75" customHeight="1">
      <c r="A6" s="57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57"/>
    </row>
    <row r="7" spans="1:14" ht="16.5" customHeight="1">
      <c r="A7" s="13" t="s">
        <v>34</v>
      </c>
      <c r="B7" s="46">
        <f aca="true" t="shared" si="0" ref="B7:K7">B8+B11</f>
        <v>330206</v>
      </c>
      <c r="C7" s="46">
        <f t="shared" si="0"/>
        <v>277723</v>
      </c>
      <c r="D7" s="46">
        <f t="shared" si="0"/>
        <v>342626</v>
      </c>
      <c r="E7" s="46">
        <f t="shared" si="0"/>
        <v>186730</v>
      </c>
      <c r="F7" s="46">
        <f t="shared" si="0"/>
        <v>224460</v>
      </c>
      <c r="G7" s="46">
        <f t="shared" si="0"/>
        <v>221230</v>
      </c>
      <c r="H7" s="46">
        <f t="shared" si="0"/>
        <v>267574</v>
      </c>
      <c r="I7" s="46">
        <f t="shared" si="0"/>
        <v>374957</v>
      </c>
      <c r="J7" s="46">
        <f t="shared" si="0"/>
        <v>117280</v>
      </c>
      <c r="K7" s="46">
        <f t="shared" si="0"/>
        <v>2342786</v>
      </c>
      <c r="L7" s="45"/>
      <c r="M7"/>
      <c r="N7"/>
    </row>
    <row r="8" spans="1:14" ht="16.5" customHeight="1">
      <c r="A8" s="43" t="s">
        <v>33</v>
      </c>
      <c r="B8" s="44">
        <f aca="true" t="shared" si="1" ref="B8:J8">+B9+B10</f>
        <v>21179</v>
      </c>
      <c r="C8" s="44">
        <f t="shared" si="1"/>
        <v>21206</v>
      </c>
      <c r="D8" s="44">
        <f t="shared" si="1"/>
        <v>20863</v>
      </c>
      <c r="E8" s="44">
        <f t="shared" si="1"/>
        <v>13652</v>
      </c>
      <c r="F8" s="44">
        <f t="shared" si="1"/>
        <v>15295</v>
      </c>
      <c r="G8" s="44">
        <f t="shared" si="1"/>
        <v>8038</v>
      </c>
      <c r="H8" s="44">
        <f t="shared" si="1"/>
        <v>7376</v>
      </c>
      <c r="I8" s="44">
        <f t="shared" si="1"/>
        <v>22133</v>
      </c>
      <c r="J8" s="44">
        <f t="shared" si="1"/>
        <v>4465</v>
      </c>
      <c r="K8" s="37">
        <f>SUM(B8:J8)</f>
        <v>134207</v>
      </c>
      <c r="L8"/>
      <c r="M8"/>
      <c r="N8"/>
    </row>
    <row r="9" spans="1:14" ht="16.5" customHeight="1">
      <c r="A9" s="22" t="s">
        <v>32</v>
      </c>
      <c r="B9" s="44">
        <v>21138</v>
      </c>
      <c r="C9" s="44">
        <v>21198</v>
      </c>
      <c r="D9" s="44">
        <v>20859</v>
      </c>
      <c r="E9" s="44">
        <v>13556</v>
      </c>
      <c r="F9" s="44">
        <v>15283</v>
      </c>
      <c r="G9" s="44">
        <v>8038</v>
      </c>
      <c r="H9" s="44">
        <v>7376</v>
      </c>
      <c r="I9" s="44">
        <v>22036</v>
      </c>
      <c r="J9" s="44">
        <v>4465</v>
      </c>
      <c r="K9" s="37">
        <f>SUM(B9:J9)</f>
        <v>133949</v>
      </c>
      <c r="L9"/>
      <c r="M9"/>
      <c r="N9"/>
    </row>
    <row r="10" spans="1:14" ht="16.5" customHeight="1">
      <c r="A10" s="22" t="s">
        <v>31</v>
      </c>
      <c r="B10" s="44">
        <v>41</v>
      </c>
      <c r="C10" s="44">
        <v>8</v>
      </c>
      <c r="D10" s="44">
        <v>4</v>
      </c>
      <c r="E10" s="44">
        <v>96</v>
      </c>
      <c r="F10" s="44">
        <v>12</v>
      </c>
      <c r="G10" s="44">
        <v>0</v>
      </c>
      <c r="H10" s="44">
        <v>0</v>
      </c>
      <c r="I10" s="44">
        <v>97</v>
      </c>
      <c r="J10" s="44">
        <v>0</v>
      </c>
      <c r="K10" s="37">
        <f>SUM(B10:J10)</f>
        <v>258</v>
      </c>
      <c r="L10"/>
      <c r="M10"/>
      <c r="N10"/>
    </row>
    <row r="11" spans="1:14" ht="16.5" customHeight="1">
      <c r="A11" s="43" t="s">
        <v>30</v>
      </c>
      <c r="B11" s="42">
        <v>309027</v>
      </c>
      <c r="C11" s="42">
        <v>256517</v>
      </c>
      <c r="D11" s="42">
        <v>321763</v>
      </c>
      <c r="E11" s="42">
        <v>173078</v>
      </c>
      <c r="F11" s="42">
        <v>209165</v>
      </c>
      <c r="G11" s="42">
        <v>213192</v>
      </c>
      <c r="H11" s="42">
        <v>260198</v>
      </c>
      <c r="I11" s="42">
        <v>352824</v>
      </c>
      <c r="J11" s="42">
        <v>112815</v>
      </c>
      <c r="K11" s="37">
        <f>SUM(B11:J11)</f>
        <v>2208579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29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68</v>
      </c>
      <c r="B14" s="41">
        <v>0.2003</v>
      </c>
      <c r="C14" s="41">
        <v>0.22</v>
      </c>
      <c r="D14" s="41">
        <v>0.2439</v>
      </c>
      <c r="E14" s="41">
        <v>0.212</v>
      </c>
      <c r="F14" s="41">
        <v>0.2244</v>
      </c>
      <c r="G14" s="41">
        <v>0.2267</v>
      </c>
      <c r="H14" s="41">
        <v>0.1805</v>
      </c>
      <c r="I14" s="41">
        <v>0.1823</v>
      </c>
      <c r="J14" s="41">
        <v>0.2063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28</v>
      </c>
      <c r="B16" s="38">
        <v>1.15404183631037</v>
      </c>
      <c r="C16" s="38">
        <v>1.18676595787148</v>
      </c>
      <c r="D16" s="38">
        <v>1.070803596998682</v>
      </c>
      <c r="E16" s="38">
        <v>1.395324581542399</v>
      </c>
      <c r="F16" s="38">
        <v>1.08482079206826</v>
      </c>
      <c r="G16" s="38">
        <v>1.190586198675882</v>
      </c>
      <c r="H16" s="38">
        <v>1.132016711148975</v>
      </c>
      <c r="I16" s="38">
        <v>1.109398053874381</v>
      </c>
      <c r="J16" s="38">
        <v>1.094043645493258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69</v>
      </c>
      <c r="B18" s="35">
        <f>SUM(B19:B26)</f>
        <v>1516296.2200000002</v>
      </c>
      <c r="C18" s="35">
        <f aca="true" t="shared" si="2" ref="C18:J18">SUM(C19:C26)</f>
        <v>1444005.12</v>
      </c>
      <c r="D18" s="35">
        <f t="shared" si="2"/>
        <v>1764683.9899999998</v>
      </c>
      <c r="E18" s="35">
        <f t="shared" si="2"/>
        <v>1098691.5499999998</v>
      </c>
      <c r="F18" s="35">
        <f t="shared" si="2"/>
        <v>1087757.6700000002</v>
      </c>
      <c r="G18" s="35">
        <f t="shared" si="2"/>
        <v>1180791.5400000003</v>
      </c>
      <c r="H18" s="35">
        <f t="shared" si="2"/>
        <v>1091918.5199999998</v>
      </c>
      <c r="I18" s="35">
        <f t="shared" si="2"/>
        <v>1525228.0800000003</v>
      </c>
      <c r="J18" s="35">
        <f t="shared" si="2"/>
        <v>522376.4700000001</v>
      </c>
      <c r="K18" s="35">
        <f>SUM(B18:J18)</f>
        <v>11231749.16</v>
      </c>
      <c r="L18"/>
      <c r="M18"/>
      <c r="N18"/>
    </row>
    <row r="19" spans="1:14" ht="16.5" customHeight="1">
      <c r="A19" s="18" t="s">
        <v>70</v>
      </c>
      <c r="B19" s="60">
        <f>ROUND((B13+B14)*B7,2)</f>
        <v>1279218.04</v>
      </c>
      <c r="C19" s="60">
        <f aca="true" t="shared" si="3" ref="C19:J19">ROUND((C13+C14)*C7,2)</f>
        <v>1181961.32</v>
      </c>
      <c r="D19" s="60">
        <f t="shared" si="3"/>
        <v>1616475.21</v>
      </c>
      <c r="E19" s="60">
        <f t="shared" si="3"/>
        <v>765947.79</v>
      </c>
      <c r="F19" s="60">
        <f t="shared" si="3"/>
        <v>974358.41</v>
      </c>
      <c r="G19" s="60">
        <f t="shared" si="3"/>
        <v>970071.43</v>
      </c>
      <c r="H19" s="60">
        <f t="shared" si="3"/>
        <v>934181.11</v>
      </c>
      <c r="I19" s="60">
        <f t="shared" si="3"/>
        <v>1322360.85</v>
      </c>
      <c r="J19" s="60">
        <f t="shared" si="3"/>
        <v>468005.84</v>
      </c>
      <c r="K19" s="30">
        <f>SUM(B19:J19)</f>
        <v>9512580</v>
      </c>
      <c r="L19"/>
      <c r="M19"/>
      <c r="N19"/>
    </row>
    <row r="20" spans="1:14" ht="16.5" customHeight="1">
      <c r="A20" s="18" t="s">
        <v>27</v>
      </c>
      <c r="B20" s="30">
        <f aca="true" t="shared" si="4" ref="B20:J20">IF(B16&lt;&gt;0,ROUND((B16-1)*B19,2),0)</f>
        <v>197053.1</v>
      </c>
      <c r="C20" s="30">
        <f t="shared" si="4"/>
        <v>220750.14</v>
      </c>
      <c r="D20" s="30">
        <f t="shared" si="4"/>
        <v>114452.26</v>
      </c>
      <c r="E20" s="30">
        <f t="shared" si="4"/>
        <v>302797.99</v>
      </c>
      <c r="F20" s="30">
        <f t="shared" si="4"/>
        <v>82645.85</v>
      </c>
      <c r="G20" s="30">
        <f t="shared" si="4"/>
        <v>184882.23</v>
      </c>
      <c r="H20" s="30">
        <f t="shared" si="4"/>
        <v>123327.52</v>
      </c>
      <c r="I20" s="30">
        <f t="shared" si="4"/>
        <v>144663.7</v>
      </c>
      <c r="J20" s="30">
        <f t="shared" si="4"/>
        <v>44012.98</v>
      </c>
      <c r="K20" s="30">
        <f aca="true" t="shared" si="5" ref="K18:K26">SUM(B20:J20)</f>
        <v>1414585.77</v>
      </c>
      <c r="L20"/>
      <c r="M20"/>
      <c r="N20"/>
    </row>
    <row r="21" spans="1:14" ht="16.5" customHeight="1">
      <c r="A21" s="18" t="s">
        <v>26</v>
      </c>
      <c r="B21" s="30">
        <v>36299.78</v>
      </c>
      <c r="C21" s="30">
        <v>36243.65</v>
      </c>
      <c r="D21" s="30">
        <v>40068.64</v>
      </c>
      <c r="E21" s="30">
        <v>25466.64</v>
      </c>
      <c r="F21" s="30">
        <v>27713.48</v>
      </c>
      <c r="G21" s="30">
        <v>22651.59</v>
      </c>
      <c r="H21" s="30">
        <v>29813.65</v>
      </c>
      <c r="I21" s="30">
        <v>52943.33</v>
      </c>
      <c r="J21" s="30">
        <v>13518.44</v>
      </c>
      <c r="K21" s="30">
        <f t="shared" si="5"/>
        <v>284719.2</v>
      </c>
      <c r="L21"/>
      <c r="M21"/>
      <c r="N21"/>
    </row>
    <row r="22" spans="1:14" ht="16.5" customHeight="1">
      <c r="A22" s="18" t="s">
        <v>25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24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71</v>
      </c>
      <c r="B24" s="30">
        <v>1183.52</v>
      </c>
      <c r="C24" s="30">
        <v>1127.83</v>
      </c>
      <c r="D24" s="30">
        <v>1378.45</v>
      </c>
      <c r="E24" s="30">
        <v>858.63</v>
      </c>
      <c r="F24" s="30">
        <v>849.35</v>
      </c>
      <c r="G24" s="30">
        <v>921.29</v>
      </c>
      <c r="H24" s="30">
        <v>851.67</v>
      </c>
      <c r="I24" s="30">
        <v>1190.48</v>
      </c>
      <c r="J24" s="30">
        <v>408.43</v>
      </c>
      <c r="K24" s="30">
        <f t="shared" si="5"/>
        <v>8769.650000000001</v>
      </c>
      <c r="L24"/>
      <c r="M24"/>
      <c r="N24"/>
    </row>
    <row r="25" spans="1:14" ht="16.5" customHeight="1">
      <c r="A25" s="61" t="s">
        <v>72</v>
      </c>
      <c r="B25" s="30">
        <v>763.28</v>
      </c>
      <c r="C25" s="30">
        <v>712.56</v>
      </c>
      <c r="D25" s="30">
        <v>843.59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5621.17</v>
      </c>
      <c r="L25"/>
      <c r="M25"/>
      <c r="N25"/>
    </row>
    <row r="26" spans="1:14" ht="16.5" customHeight="1">
      <c r="A26" s="61" t="s">
        <v>73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23</v>
      </c>
      <c r="B29" s="30">
        <f aca="true" t="shared" si="6" ref="B29:J29">+B30+B35+B47</f>
        <v>-118229.4</v>
      </c>
      <c r="C29" s="30">
        <f t="shared" si="6"/>
        <v>53816.54000000001</v>
      </c>
      <c r="D29" s="30">
        <f t="shared" si="6"/>
        <v>1271091.3499999999</v>
      </c>
      <c r="E29" s="30">
        <f t="shared" si="6"/>
        <v>522193.54</v>
      </c>
      <c r="F29" s="30">
        <f t="shared" si="6"/>
        <v>53566.51999999999</v>
      </c>
      <c r="G29" s="30">
        <f t="shared" si="6"/>
        <v>-160063.21</v>
      </c>
      <c r="H29" s="30">
        <f t="shared" si="6"/>
        <v>932550.65</v>
      </c>
      <c r="I29" s="30">
        <f t="shared" si="6"/>
        <v>-6963.119999999966</v>
      </c>
      <c r="J29" s="30">
        <f t="shared" si="6"/>
        <v>9061.119999999995</v>
      </c>
      <c r="K29" s="30">
        <f aca="true" t="shared" si="7" ref="K29:K37">SUM(B29:J29)</f>
        <v>2557023.9899999998</v>
      </c>
      <c r="L29"/>
      <c r="M29"/>
      <c r="N29"/>
    </row>
    <row r="30" spans="1:14" ht="16.5" customHeight="1">
      <c r="A30" s="18" t="s">
        <v>22</v>
      </c>
      <c r="B30" s="30">
        <f aca="true" t="shared" si="8" ref="B30:J30">B31+B32+B33+B34</f>
        <v>-280557.94</v>
      </c>
      <c r="C30" s="30">
        <f t="shared" si="8"/>
        <v>-101068.62999999999</v>
      </c>
      <c r="D30" s="30">
        <f t="shared" si="8"/>
        <v>-155349.81</v>
      </c>
      <c r="E30" s="30">
        <f t="shared" si="8"/>
        <v>-242698.43</v>
      </c>
      <c r="F30" s="30">
        <f t="shared" si="8"/>
        <v>-67245.2</v>
      </c>
      <c r="G30" s="30">
        <f t="shared" si="8"/>
        <v>-290351.72</v>
      </c>
      <c r="H30" s="30">
        <f t="shared" si="8"/>
        <v>-75340.91</v>
      </c>
      <c r="I30" s="30">
        <f t="shared" si="8"/>
        <v>-163885.40999999997</v>
      </c>
      <c r="J30" s="30">
        <f t="shared" si="8"/>
        <v>-40293.22</v>
      </c>
      <c r="K30" s="30">
        <f t="shared" si="7"/>
        <v>-1416791.2699999998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-93007.2</v>
      </c>
      <c r="C31" s="30">
        <f aca="true" t="shared" si="9" ref="C31:J31">-ROUND((C9)*$E$3,2)</f>
        <v>-93271.2</v>
      </c>
      <c r="D31" s="30">
        <f t="shared" si="9"/>
        <v>-91779.6</v>
      </c>
      <c r="E31" s="30">
        <f t="shared" si="9"/>
        <v>-59646.4</v>
      </c>
      <c r="F31" s="30">
        <f t="shared" si="9"/>
        <v>-67245.2</v>
      </c>
      <c r="G31" s="30">
        <f t="shared" si="9"/>
        <v>-35367.2</v>
      </c>
      <c r="H31" s="30">
        <f t="shared" si="9"/>
        <v>-32454.4</v>
      </c>
      <c r="I31" s="30">
        <f t="shared" si="9"/>
        <v>-96958.4</v>
      </c>
      <c r="J31" s="30">
        <f t="shared" si="9"/>
        <v>-19646</v>
      </c>
      <c r="K31" s="30">
        <f t="shared" si="7"/>
        <v>-589375.6000000001</v>
      </c>
      <c r="L31" s="28"/>
      <c r="M31"/>
      <c r="N31"/>
    </row>
    <row r="32" spans="1:14" ht="16.5" customHeight="1">
      <c r="A32" s="25" t="s">
        <v>21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20</v>
      </c>
      <c r="B33" s="30">
        <v>-2046</v>
      </c>
      <c r="C33" s="30">
        <v>-277.2</v>
      </c>
      <c r="D33" s="30">
        <v>-1007.6</v>
      </c>
      <c r="E33" s="30">
        <v>-677.6</v>
      </c>
      <c r="F33" s="26">
        <v>0</v>
      </c>
      <c r="G33" s="30">
        <v>-616</v>
      </c>
      <c r="H33" s="30">
        <v>-57.91</v>
      </c>
      <c r="I33" s="30">
        <v>-90.39</v>
      </c>
      <c r="J33" s="30">
        <v>-27.88</v>
      </c>
      <c r="K33" s="30">
        <f t="shared" si="7"/>
        <v>-4800.58</v>
      </c>
      <c r="L33"/>
      <c r="M33"/>
      <c r="N33"/>
    </row>
    <row r="34" spans="1:14" ht="16.5" customHeight="1">
      <c r="A34" s="25" t="s">
        <v>19</v>
      </c>
      <c r="B34" s="30">
        <v>-185504.74</v>
      </c>
      <c r="C34" s="30">
        <v>-7520.23</v>
      </c>
      <c r="D34" s="30">
        <v>-62562.61</v>
      </c>
      <c r="E34" s="30">
        <v>-182374.43</v>
      </c>
      <c r="F34" s="26">
        <v>0</v>
      </c>
      <c r="G34" s="30">
        <v>-254368.52</v>
      </c>
      <c r="H34" s="30">
        <v>-42828.6</v>
      </c>
      <c r="I34" s="30">
        <v>-66836.62</v>
      </c>
      <c r="J34" s="30">
        <v>-20619.34</v>
      </c>
      <c r="K34" s="30">
        <f t="shared" si="7"/>
        <v>-822615.09</v>
      </c>
      <c r="L34"/>
      <c r="M34"/>
      <c r="N34"/>
    </row>
    <row r="35" spans="1:14" s="23" customFormat="1" ht="16.5" customHeight="1">
      <c r="A35" s="18" t="s">
        <v>18</v>
      </c>
      <c r="B35" s="27">
        <f aca="true" t="shared" si="10" ref="B35:J35">SUM(B36:B45)</f>
        <v>-6581.13</v>
      </c>
      <c r="C35" s="27">
        <f t="shared" si="10"/>
        <v>-6271.43</v>
      </c>
      <c r="D35" s="27">
        <f t="shared" si="10"/>
        <v>1232397.42</v>
      </c>
      <c r="E35" s="27">
        <f t="shared" si="10"/>
        <v>652225.46</v>
      </c>
      <c r="F35" s="27">
        <f t="shared" si="10"/>
        <v>-4722.93</v>
      </c>
      <c r="G35" s="27">
        <f t="shared" si="10"/>
        <v>-5122.95</v>
      </c>
      <c r="H35" s="27">
        <f t="shared" si="10"/>
        <v>886264.17</v>
      </c>
      <c r="I35" s="27">
        <f t="shared" si="10"/>
        <v>-6619.84</v>
      </c>
      <c r="J35" s="27">
        <f t="shared" si="10"/>
        <v>-8042.93</v>
      </c>
      <c r="K35" s="30">
        <f t="shared" si="7"/>
        <v>2733525.84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16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2610000</v>
      </c>
      <c r="E43" s="17">
        <v>1422000</v>
      </c>
      <c r="F43" s="17">
        <v>0</v>
      </c>
      <c r="G43" s="17">
        <v>0</v>
      </c>
      <c r="H43" s="17">
        <v>1782000</v>
      </c>
      <c r="I43" s="17">
        <v>0</v>
      </c>
      <c r="J43" s="17">
        <v>0</v>
      </c>
      <c r="K43" s="17">
        <f>SUM(B43:J43)</f>
        <v>5814000</v>
      </c>
      <c r="L43" s="24"/>
      <c r="M43"/>
      <c r="N43"/>
    </row>
    <row r="44" spans="1:14" s="23" customFormat="1" ht="16.5" customHeight="1">
      <c r="A44" s="25" t="s">
        <v>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67</v>
      </c>
      <c r="B45" s="17">
        <v>-6581.13</v>
      </c>
      <c r="C45" s="17">
        <v>-6271.43</v>
      </c>
      <c r="D45" s="17">
        <v>-7665.08</v>
      </c>
      <c r="E45" s="17">
        <v>-4774.54</v>
      </c>
      <c r="F45" s="17">
        <v>-4722.93</v>
      </c>
      <c r="G45" s="17">
        <v>-5122.95</v>
      </c>
      <c r="H45" s="17">
        <v>-4735.83</v>
      </c>
      <c r="I45" s="17">
        <v>-6619.84</v>
      </c>
      <c r="J45" s="17">
        <v>-2271.13</v>
      </c>
      <c r="K45" s="17">
        <f>SUM(B45:J45)</f>
        <v>-48764.85999999999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17">
        <v>168909.67</v>
      </c>
      <c r="C47" s="17">
        <v>161156.6</v>
      </c>
      <c r="D47" s="17">
        <v>194043.74</v>
      </c>
      <c r="E47" s="17">
        <v>112666.51</v>
      </c>
      <c r="F47" s="17">
        <v>125534.65</v>
      </c>
      <c r="G47" s="17">
        <v>135411.46</v>
      </c>
      <c r="H47" s="17">
        <v>121627.39</v>
      </c>
      <c r="I47" s="17">
        <v>163542.13</v>
      </c>
      <c r="J47" s="17">
        <v>57397.27</v>
      </c>
      <c r="K47" s="17">
        <f>SUM(B47:J47)</f>
        <v>1240289.42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1398066.8200000003</v>
      </c>
      <c r="C49" s="27">
        <f>IF(C18+C29+C50&lt;0,0,C18+C29+C50)</f>
        <v>1497821.6600000001</v>
      </c>
      <c r="D49" s="27">
        <f>IF(D18+D29+D50&lt;0,0,D18+D29+D50)</f>
        <v>3035775.34</v>
      </c>
      <c r="E49" s="27">
        <f>IF(E18+E29+E50&lt;0,0,E18+E29+E50)</f>
        <v>1620885.0899999999</v>
      </c>
      <c r="F49" s="27">
        <f>IF(F18+F29+F50&lt;0,0,F18+F29+F50)</f>
        <v>1141324.1900000002</v>
      </c>
      <c r="G49" s="27">
        <f>IF(G18+G29+G50&lt;0,0,G18+G29+G50)</f>
        <v>1020728.3300000003</v>
      </c>
      <c r="H49" s="27">
        <f>IF(H18+H29+H50&lt;0,0,H18+H29+H50)</f>
        <v>2024469.17</v>
      </c>
      <c r="I49" s="27">
        <f>IF(I18+I29+I50&lt;0,0,I18+I29+I50)</f>
        <v>1518264.9600000004</v>
      </c>
      <c r="J49" s="27">
        <f>IF(J18+J29+J50&lt;0,0,J18+J29+J50)</f>
        <v>531437.5900000001</v>
      </c>
      <c r="K49" s="20">
        <f>SUM(B49:J49)</f>
        <v>13788773.15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1398066.82</v>
      </c>
      <c r="C55" s="10">
        <f t="shared" si="11"/>
        <v>1497821.65</v>
      </c>
      <c r="D55" s="10">
        <f t="shared" si="11"/>
        <v>3035775.33</v>
      </c>
      <c r="E55" s="10">
        <f t="shared" si="11"/>
        <v>1620885.09</v>
      </c>
      <c r="F55" s="10">
        <f t="shared" si="11"/>
        <v>1141324.2</v>
      </c>
      <c r="G55" s="10">
        <f t="shared" si="11"/>
        <v>1020728.32</v>
      </c>
      <c r="H55" s="10">
        <f t="shared" si="11"/>
        <v>2024469.16</v>
      </c>
      <c r="I55" s="10">
        <f>SUM(I56:I68)</f>
        <v>1518264.96</v>
      </c>
      <c r="J55" s="10">
        <f t="shared" si="11"/>
        <v>531437.59</v>
      </c>
      <c r="K55" s="5">
        <f>SUM(K56:K68)</f>
        <v>13788773.120000001</v>
      </c>
      <c r="L55" s="9"/>
    </row>
    <row r="56" spans="1:11" ht="16.5" customHeight="1">
      <c r="A56" s="7" t="s">
        <v>57</v>
      </c>
      <c r="B56" s="8">
        <v>1229724.51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1229724.51</v>
      </c>
    </row>
    <row r="57" spans="1:11" ht="16.5" customHeight="1">
      <c r="A57" s="7" t="s">
        <v>58</v>
      </c>
      <c r="B57" s="8">
        <v>168342.31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168342.31</v>
      </c>
    </row>
    <row r="58" spans="1:11" ht="16.5" customHeight="1">
      <c r="A58" s="7" t="s">
        <v>4</v>
      </c>
      <c r="B58" s="6">
        <v>0</v>
      </c>
      <c r="C58" s="8">
        <v>1497821.65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1497821.65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3035775.33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3035775.33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1620885.09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1620885.09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1141324.2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1141324.2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1020728.32</v>
      </c>
      <c r="H62" s="6">
        <v>0</v>
      </c>
      <c r="I62" s="6">
        <v>0</v>
      </c>
      <c r="J62" s="6">
        <v>0</v>
      </c>
      <c r="K62" s="5">
        <f t="shared" si="12"/>
        <v>1020728.32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2024469.16</v>
      </c>
      <c r="I63" s="6">
        <v>0</v>
      </c>
      <c r="J63" s="6">
        <v>0</v>
      </c>
      <c r="K63" s="5">
        <f t="shared" si="12"/>
        <v>2024469.16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574911.67</v>
      </c>
      <c r="J65" s="6">
        <v>0</v>
      </c>
      <c r="K65" s="5">
        <f t="shared" si="12"/>
        <v>574911.67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943353.29</v>
      </c>
      <c r="J66" s="6">
        <v>0</v>
      </c>
      <c r="K66" s="5">
        <f t="shared" si="12"/>
        <v>943353.29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531437.59</v>
      </c>
      <c r="K67" s="5">
        <f t="shared" si="12"/>
        <v>531437.59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2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2022-04-04T18:49:32Z</dcterms:modified>
  <cp:category/>
  <cp:version/>
  <cp:contentType/>
  <cp:contentStatus/>
</cp:coreProperties>
</file>