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<sst xmlns="http://schemas.openxmlformats.org/spreadsheetml/2006/main" count="76" uniqueCount="75">
  <si>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</si>
  <si>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</si>
  <si>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</si>
  <si>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</si>
  <si>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</si>
  <si>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</si>
  <si>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</si>
  <si>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</si>
  <si>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</si>
  <si>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</si>
  <si>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</si>
  <si>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</si>
  <si>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</si>
  <si>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</si>
  <si>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</si>
  <si>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</si>
  <si>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</si>
  <si>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</si>
  <si>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</si>
  <si>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</si>
  <si>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</si>
  <si>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</si>
  <si>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</si>
  <si>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</si>
  <si>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</si>
  <si>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</si>
  <si>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</si>
  <si>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</si>
  <si>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</si>
  <si>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</si>
  <si>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</si>
  <si>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</si>
  <si>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</si>
  <si>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</si>
  <si>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</si>
  <si>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</si>
  <si>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</si>
  <si>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</si>
  <si>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</si>
  <si>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</si>
  <si>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</si>
  <si>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</si>
  <si>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</si>
  <si>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</si>
  <si>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</si>
  <si>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</si>
  <si>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</si>
  <si>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</si>
  <si>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</si>
  <si>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</si>
  <si>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</si>
  <si>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</si>
  <si>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</si>
  <si>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</si>
  <si>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</si>
  <si>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</si>
  <si>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</si>
  <si>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</si>
  <si>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</si>
  <si>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</si>
  <si>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</si>
  <si>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</si>
  <si>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</si>
  <si>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</si>
  <si>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</si>
  <si>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</si>
  <si>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</si>
  <si>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15/03/22 - VENCIMENTO 22/03/22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</si>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</sst>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321653</v>
      </c>
      <c r="C7" s="46">
        <f t="shared" si="0"/>
        <v>262376</v>
      </c>
      <c r="D7" s="46">
        <f t="shared" si="0"/>
        <v>331165</v>
      </c>
      <c r="E7" s="46">
        <f t="shared" si="0"/>
        <v>182802</v>
      </c>
      <c r="F7" s="46">
        <f t="shared" si="0"/>
        <v>225079</v>
      </c>
      <c r="G7" s="46">
        <f t="shared" si="0"/>
        <v>222459</v>
      </c>
      <c r="H7" s="46">
        <f t="shared" si="0"/>
        <v>268200</v>
      </c>
      <c r="I7" s="46">
        <f t="shared" si="0"/>
        <v>365659</v>
      </c>
      <c r="J7" s="46">
        <f t="shared" si="0"/>
        <v>113791</v>
      </c>
      <c r="K7" s="46">
        <f t="shared" si="0"/>
        <v>2293184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20801</v>
      </c>
      <c r="C8" s="44">
        <f t="shared" si="1"/>
        <v>20430</v>
      </c>
      <c r="D8" s="44">
        <f t="shared" si="1"/>
        <v>20690</v>
      </c>
      <c r="E8" s="44">
        <f t="shared" si="1"/>
        <v>13715</v>
      </c>
      <c r="F8" s="44">
        <f t="shared" si="1"/>
        <v>15203</v>
      </c>
      <c r="G8" s="44">
        <f t="shared" si="1"/>
        <v>8008</v>
      </c>
      <c r="H8" s="44">
        <f t="shared" si="1"/>
        <v>7564</v>
      </c>
      <c r="I8" s="44">
        <f t="shared" si="1"/>
        <v>22223</v>
      </c>
      <c r="J8" s="44">
        <f t="shared" si="1"/>
        <v>4506</v>
      </c>
      <c r="K8" s="37">
        <f>SUM(B8:J8)</f>
        <v>133140</v>
      </c>
      <c r="L8"/>
      <c r="M8"/>
      <c r="N8"/>
    </row>
    <row r="9" spans="1:14" ht="16.5" customHeight="1">
      <c r="A9" s="22" t="s">
        <v>33</v>
      </c>
      <c r="B9" s="44">
        <v>20760</v>
      </c>
      <c r="C9" s="44">
        <v>20418</v>
      </c>
      <c r="D9" s="44">
        <v>20684</v>
      </c>
      <c r="E9" s="44">
        <v>13626</v>
      </c>
      <c r="F9" s="44">
        <v>15187</v>
      </c>
      <c r="G9" s="44">
        <v>8006</v>
      </c>
      <c r="H9" s="44">
        <v>7564</v>
      </c>
      <c r="I9" s="44">
        <v>22124</v>
      </c>
      <c r="J9" s="44">
        <v>4506</v>
      </c>
      <c r="K9" s="37">
        <f>SUM(B9:J9)</f>
        <v>132875</v>
      </c>
      <c r="L9"/>
      <c r="M9"/>
      <c r="N9"/>
    </row>
    <row r="10" spans="1:14" ht="16.5" customHeight="1">
      <c r="A10" s="22" t="s">
        <v>32</v>
      </c>
      <c r="B10" s="44">
        <v>41</v>
      </c>
      <c r="C10" s="44">
        <v>12</v>
      </c>
      <c r="D10" s="44">
        <v>6</v>
      </c>
      <c r="E10" s="44">
        <v>89</v>
      </c>
      <c r="F10" s="44">
        <v>16</v>
      </c>
      <c r="G10" s="44">
        <v>2</v>
      </c>
      <c r="H10" s="44">
        <v>0</v>
      </c>
      <c r="I10" s="44">
        <v>99</v>
      </c>
      <c r="J10" s="44">
        <v>0</v>
      </c>
      <c r="K10" s="37">
        <f>SUM(B10:J10)</f>
        <v>265</v>
      </c>
      <c r="L10"/>
      <c r="M10"/>
      <c r="N10"/>
    </row>
    <row r="11" spans="1:14" ht="16.5" customHeight="1">
      <c r="A11" s="43" t="s">
        <v>31</v>
      </c>
      <c r="B11" s="42">
        <v>300852</v>
      </c>
      <c r="C11" s="42">
        <v>241946</v>
      </c>
      <c r="D11" s="42">
        <v>310475</v>
      </c>
      <c r="E11" s="42">
        <v>169087</v>
      </c>
      <c r="F11" s="42">
        <v>209876</v>
      </c>
      <c r="G11" s="42">
        <v>214451</v>
      </c>
      <c r="H11" s="42">
        <v>260636</v>
      </c>
      <c r="I11" s="42">
        <v>343436</v>
      </c>
      <c r="J11" s="42">
        <v>109285</v>
      </c>
      <c r="K11" s="37">
        <f>SUM(B11:J11)</f>
        <v>2160044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1.174784732356618</v>
      </c>
      <c r="C16" s="38">
        <v>1.245528837167331</v>
      </c>
      <c r="D16" s="38">
        <v>1.104756298047458</v>
      </c>
      <c r="E16" s="38">
        <v>1.402966314652193</v>
      </c>
      <c r="F16" s="38">
        <v>1.087922442172798</v>
      </c>
      <c r="G16" s="38">
        <v>1.197974304981059</v>
      </c>
      <c r="H16" s="38">
        <v>1.136808045774529</v>
      </c>
      <c r="I16" s="38">
        <v>1.139088626882982</v>
      </c>
      <c r="J16" s="38">
        <v>1.1268706968917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1499817.61</v>
      </c>
      <c r="C18" s="35">
        <f aca="true" t="shared" si="2" ref="C18:J18">SUM(C19:C26)</f>
        <v>1428253.8900000001</v>
      </c>
      <c r="D18" s="35">
        <f t="shared" si="2"/>
        <v>1752018.69</v>
      </c>
      <c r="E18" s="35">
        <f t="shared" si="2"/>
        <v>1078604.9000000001</v>
      </c>
      <c r="F18" s="35">
        <f t="shared" si="2"/>
        <v>1090679.8000000003</v>
      </c>
      <c r="G18" s="35">
        <f t="shared" si="2"/>
        <v>1189284.8499999999</v>
      </c>
      <c r="H18" s="35">
        <f t="shared" si="2"/>
        <v>1095477.2</v>
      </c>
      <c r="I18" s="35">
        <f t="shared" si="2"/>
        <v>1523242.9300000002</v>
      </c>
      <c r="J18" s="35">
        <f t="shared" si="2"/>
        <v>520830.95000000007</v>
      </c>
      <c r="K18" s="35">
        <f>SUM(B18:J18)</f>
        <v>11178210.819999998</v>
      </c>
      <c r="L18"/>
      <c r="M18"/>
      <c r="N18"/>
    </row>
    <row r="19" spans="1:14" ht="16.5" customHeight="1">
      <c r="A19" s="18" t="s">
        <v>71</v>
      </c>
      <c r="B19" s="60">
        <f>ROUND((B13+B14)*B7,2)</f>
        <v>1242609.87</v>
      </c>
      <c r="C19" s="60">
        <f aca="true" t="shared" si="3" ref="C19:J19">ROUND((C13+C14)*C7,2)</f>
        <v>1113549.98</v>
      </c>
      <c r="D19" s="60">
        <f t="shared" si="3"/>
        <v>1558065.09</v>
      </c>
      <c r="E19" s="60">
        <f t="shared" si="3"/>
        <v>747751.58</v>
      </c>
      <c r="F19" s="60">
        <f t="shared" si="3"/>
        <v>974321.98</v>
      </c>
      <c r="G19" s="60">
        <f t="shared" si="3"/>
        <v>972746.47</v>
      </c>
      <c r="H19" s="60">
        <f t="shared" si="3"/>
        <v>933765.12</v>
      </c>
      <c r="I19" s="60">
        <f t="shared" si="3"/>
        <v>1285986.14</v>
      </c>
      <c r="J19" s="60">
        <f t="shared" si="3"/>
        <v>452819.91</v>
      </c>
      <c r="K19" s="30">
        <f>SUM(B19:J19)</f>
        <v>9281616.14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217189.23</v>
      </c>
      <c r="C20" s="30">
        <f t="shared" si="4"/>
        <v>273408.63</v>
      </c>
      <c r="D20" s="30">
        <f t="shared" si="4"/>
        <v>163217.13</v>
      </c>
      <c r="E20" s="30">
        <f t="shared" si="4"/>
        <v>301318.7</v>
      </c>
      <c r="F20" s="30">
        <f t="shared" si="4"/>
        <v>85664.77</v>
      </c>
      <c r="G20" s="30">
        <f t="shared" si="4"/>
        <v>192578.81</v>
      </c>
      <c r="H20" s="30">
        <f t="shared" si="4"/>
        <v>127746.58</v>
      </c>
      <c r="I20" s="30">
        <f t="shared" si="4"/>
        <v>178866.05</v>
      </c>
      <c r="J20" s="30">
        <f t="shared" si="4"/>
        <v>57449.58</v>
      </c>
      <c r="K20" s="30">
        <f aca="true" t="shared" si="5" ref="K18:K26">SUM(B20:J20)</f>
        <v>1597439.4800000002</v>
      </c>
      <c r="L20"/>
      <c r="M20"/>
      <c r="N20"/>
    </row>
    <row r="21" spans="1:14" ht="16.5" customHeight="1">
      <c r="A21" s="18" t="s">
        <v>27</v>
      </c>
      <c r="B21" s="30">
        <v>36297.85</v>
      </c>
      <c r="C21" s="30">
        <v>36249.36</v>
      </c>
      <c r="D21" s="30">
        <v>37050.91</v>
      </c>
      <c r="E21" s="30">
        <v>25067.09</v>
      </c>
      <c r="F21" s="30">
        <v>27645.23</v>
      </c>
      <c r="G21" s="30">
        <v>22234.92</v>
      </c>
      <c r="H21" s="30">
        <v>29359.98</v>
      </c>
      <c r="I21" s="30">
        <v>53123.57</v>
      </c>
      <c r="J21" s="30">
        <v>13722.25</v>
      </c>
      <c r="K21" s="30">
        <f t="shared" si="5"/>
        <v>280751.16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1178.88</v>
      </c>
      <c r="C24" s="30">
        <v>1123.18</v>
      </c>
      <c r="D24" s="30">
        <v>1376.13</v>
      </c>
      <c r="E24" s="30">
        <v>847.03</v>
      </c>
      <c r="F24" s="30">
        <v>856.31</v>
      </c>
      <c r="G24" s="30">
        <v>935.21</v>
      </c>
      <c r="H24" s="30">
        <v>860.95</v>
      </c>
      <c r="I24" s="30">
        <v>1197.45</v>
      </c>
      <c r="J24" s="30">
        <v>408.43</v>
      </c>
      <c r="K24" s="30">
        <f t="shared" si="5"/>
        <v>8783.570000000002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713.12</v>
      </c>
      <c r="D25" s="30">
        <v>843.59</v>
      </c>
      <c r="E25" s="30">
        <v>491.63</v>
      </c>
      <c r="F25" s="30">
        <v>514.35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5622.660000000001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-240847.7</v>
      </c>
      <c r="C29" s="30">
        <f t="shared" si="6"/>
        <v>-103835.51999999999</v>
      </c>
      <c r="D29" s="30">
        <f t="shared" si="6"/>
        <v>-1446167.47</v>
      </c>
      <c r="E29" s="30">
        <f t="shared" si="6"/>
        <v>-207160.50999999998</v>
      </c>
      <c r="F29" s="30">
        <f t="shared" si="6"/>
        <v>-71584.44</v>
      </c>
      <c r="G29" s="30">
        <f t="shared" si="6"/>
        <v>-211419.35</v>
      </c>
      <c r="H29" s="30">
        <f t="shared" si="6"/>
        <v>-924962.26</v>
      </c>
      <c r="I29" s="30">
        <f t="shared" si="6"/>
        <v>-160798.02</v>
      </c>
      <c r="J29" s="30">
        <f t="shared" si="6"/>
        <v>-45390.43</v>
      </c>
      <c r="K29" s="30">
        <f aca="true" t="shared" si="7" ref="K29:K37">SUM(B29:J29)</f>
        <v>-3412165.7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-234292.38</v>
      </c>
      <c r="C30" s="30">
        <f t="shared" si="8"/>
        <v>-97589.9</v>
      </c>
      <c r="D30" s="30">
        <f t="shared" si="8"/>
        <v>-138300.1</v>
      </c>
      <c r="E30" s="30">
        <f t="shared" si="8"/>
        <v>-202450.49</v>
      </c>
      <c r="F30" s="30">
        <f t="shared" si="8"/>
        <v>-66822.8</v>
      </c>
      <c r="G30" s="30">
        <f t="shared" si="8"/>
        <v>-206218.97</v>
      </c>
      <c r="H30" s="30">
        <f t="shared" si="8"/>
        <v>-69674.81</v>
      </c>
      <c r="I30" s="30">
        <f t="shared" si="8"/>
        <v>-154139.47</v>
      </c>
      <c r="J30" s="30">
        <f t="shared" si="8"/>
        <v>-37347.5</v>
      </c>
      <c r="K30" s="30">
        <f t="shared" si="7"/>
        <v>-1206836.42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-91344</v>
      </c>
      <c r="C31" s="30">
        <f aca="true" t="shared" si="9" ref="C31:J31">-ROUND((C9)*$E$3,2)</f>
        <v>-89839.2</v>
      </c>
      <c r="D31" s="30">
        <f t="shared" si="9"/>
        <v>-91009.6</v>
      </c>
      <c r="E31" s="30">
        <f t="shared" si="9"/>
        <v>-59954.4</v>
      </c>
      <c r="F31" s="30">
        <f t="shared" si="9"/>
        <v>-66822.8</v>
      </c>
      <c r="G31" s="30">
        <f t="shared" si="9"/>
        <v>-35226.4</v>
      </c>
      <c r="H31" s="30">
        <f t="shared" si="9"/>
        <v>-33281.6</v>
      </c>
      <c r="I31" s="30">
        <f t="shared" si="9"/>
        <v>-97345.6</v>
      </c>
      <c r="J31" s="30">
        <f t="shared" si="9"/>
        <v>-19826.4</v>
      </c>
      <c r="K31" s="30">
        <f t="shared" si="7"/>
        <v>-584650.0000000001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-2002</v>
      </c>
      <c r="C33" s="30">
        <v>-462</v>
      </c>
      <c r="D33" s="30">
        <v>-1152.8</v>
      </c>
      <c r="E33" s="30">
        <v>-1016.4</v>
      </c>
      <c r="F33" s="26">
        <v>0</v>
      </c>
      <c r="G33" s="30">
        <v>-721.6</v>
      </c>
      <c r="H33" s="30">
        <v>-107.55</v>
      </c>
      <c r="I33" s="30">
        <v>-167.87</v>
      </c>
      <c r="J33" s="30">
        <v>-51.78</v>
      </c>
      <c r="K33" s="30">
        <f t="shared" si="7"/>
        <v>-5682</v>
      </c>
      <c r="L33"/>
      <c r="M33"/>
      <c r="N33"/>
    </row>
    <row r="34" spans="1:14" ht="16.5" customHeight="1">
      <c r="A34" s="25" t="s">
        <v>20</v>
      </c>
      <c r="B34" s="30">
        <v>-140946.38</v>
      </c>
      <c r="C34" s="30">
        <v>-7288.7</v>
      </c>
      <c r="D34" s="30">
        <v>-46137.7</v>
      </c>
      <c r="E34" s="30">
        <v>-141479.69</v>
      </c>
      <c r="F34" s="26">
        <v>0</v>
      </c>
      <c r="G34" s="30">
        <v>-170270.97</v>
      </c>
      <c r="H34" s="30">
        <v>-36285.66</v>
      </c>
      <c r="I34" s="30">
        <v>-56626</v>
      </c>
      <c r="J34" s="30">
        <v>-17469.32</v>
      </c>
      <c r="K34" s="30">
        <f t="shared" si="7"/>
        <v>-616504.42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-6555.32</v>
      </c>
      <c r="C35" s="27">
        <f t="shared" si="10"/>
        <v>-6245.62</v>
      </c>
      <c r="D35" s="27">
        <f t="shared" si="10"/>
        <v>-1307867.3699999999</v>
      </c>
      <c r="E35" s="27">
        <f t="shared" si="10"/>
        <v>-4710.02</v>
      </c>
      <c r="F35" s="27">
        <f t="shared" si="10"/>
        <v>-4761.64</v>
      </c>
      <c r="G35" s="27">
        <f t="shared" si="10"/>
        <v>-5200.38</v>
      </c>
      <c r="H35" s="27">
        <f t="shared" si="10"/>
        <v>-855287.45</v>
      </c>
      <c r="I35" s="27">
        <f t="shared" si="10"/>
        <v>-6658.55</v>
      </c>
      <c r="J35" s="27">
        <f t="shared" si="10"/>
        <v>-8042.93</v>
      </c>
      <c r="K35" s="30">
        <f t="shared" si="7"/>
        <v>-2205329.28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-10000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-1277.7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-1269000</v>
      </c>
      <c r="E44" s="17">
        <v>0</v>
      </c>
      <c r="F44" s="17">
        <v>0</v>
      </c>
      <c r="G44" s="17">
        <v>0</v>
      </c>
      <c r="H44" s="17">
        <v>-850500</v>
      </c>
      <c r="I44" s="17">
        <v>0</v>
      </c>
      <c r="J44" s="17">
        <v>0</v>
      </c>
      <c r="K44" s="1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17">
        <v>-6555.32</v>
      </c>
      <c r="C45" s="17">
        <v>-6245.62</v>
      </c>
      <c r="D45" s="17">
        <v>-7652.17</v>
      </c>
      <c r="E45" s="17">
        <v>-4710.02</v>
      </c>
      <c r="F45" s="17">
        <v>-4761.64</v>
      </c>
      <c r="G45" s="17">
        <v>-5200.38</v>
      </c>
      <c r="H45" s="17">
        <v>-4787.45</v>
      </c>
      <c r="I45" s="17">
        <v>-6658.55</v>
      </c>
      <c r="J45" s="17">
        <v>-2271.13</v>
      </c>
      <c r="K45" s="17">
        <f>SUM(B45:J45)</f>
        <v>-48842.28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1258969.9100000001</v>
      </c>
      <c r="C49" s="27">
        <f>IF(C18+C29+C50&lt;0,0,C18+C29+C50)</f>
        <v>1324418.37</v>
      </c>
      <c r="D49" s="27">
        <f>IF(D18+D29+D50&lt;0,0,D18+D29+D50)</f>
        <v>305851.22</v>
      </c>
      <c r="E49" s="27">
        <f>IF(E18+E29+E50&lt;0,0,E18+E29+E50)</f>
        <v>871444.3900000001</v>
      </c>
      <c r="F49" s="27">
        <f>IF(F18+F29+F50&lt;0,0,F18+F29+F50)</f>
        <v>1019095.3600000003</v>
      </c>
      <c r="G49" s="27">
        <f>IF(G18+G29+G50&lt;0,0,G18+G29+G50)</f>
        <v>977865.4999999999</v>
      </c>
      <c r="H49" s="27">
        <f>IF(H18+H29+H50&lt;0,0,H18+H29+H50)</f>
        <v>170514.93999999994</v>
      </c>
      <c r="I49" s="27">
        <f>IF(I18+I29+I50&lt;0,0,I18+I29+I50)</f>
        <v>1362444.9100000001</v>
      </c>
      <c r="J49" s="27">
        <f>IF(J18+J29+J50&lt;0,0,J18+J29+J50)</f>
        <v>475440.5200000001</v>
      </c>
      <c r="K49" s="20">
        <f>SUM(B49:J49)</f>
        <v>7766045.12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1258969.92</v>
      </c>
      <c r="C55" s="10">
        <f t="shared" si="11"/>
        <v>1324418.37</v>
      </c>
      <c r="D55" s="10">
        <f t="shared" si="11"/>
        <v>305851.23</v>
      </c>
      <c r="E55" s="10">
        <f t="shared" si="11"/>
        <v>871444.39</v>
      </c>
      <c r="F55" s="10">
        <f t="shared" si="11"/>
        <v>1019095.35</v>
      </c>
      <c r="G55" s="10">
        <f t="shared" si="11"/>
        <v>977865.5</v>
      </c>
      <c r="H55" s="10">
        <f t="shared" si="11"/>
        <v>170514.95</v>
      </c>
      <c r="I55" s="10">
        <f>SUM(I56:I68)</f>
        <v>1362444.91</v>
      </c>
      <c r="J55" s="10">
        <f t="shared" si="11"/>
        <v>475440.51</v>
      </c>
      <c r="K55" s="5">
        <f>SUM(K56:K68)</f>
        <v>7766045.13</v>
      </c>
      <c r="L55" s="9"/>
    </row>
    <row r="56" spans="1:11" ht="16.5" customHeight="1">
      <c r="A56" s="7" t="s">
        <v>58</v>
      </c>
      <c r="B56" s="8">
        <v>1105627.38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1105627.38</v>
      </c>
    </row>
    <row r="57" spans="1:11" ht="16.5" customHeight="1">
      <c r="A57" s="7" t="s">
        <v>59</v>
      </c>
      <c r="B57" s="8">
        <v>153342.54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153342.54</v>
      </c>
    </row>
    <row r="58" spans="1:11" ht="16.5" customHeight="1">
      <c r="A58" s="7" t="s">
        <v>4</v>
      </c>
      <c r="B58" s="6">
        <v>0</v>
      </c>
      <c r="C58" s="8">
        <v>1324418.37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1324418.37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305851.23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305851.23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871444.39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871444.39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1019095.35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1019095.35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977865.5</v>
      </c>
      <c r="H62" s="6">
        <v>0</v>
      </c>
      <c r="I62" s="6">
        <v>0</v>
      </c>
      <c r="J62" s="6">
        <v>0</v>
      </c>
      <c r="K62" s="5">
        <f t="shared" si="12"/>
        <v>977865.5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170514.95</v>
      </c>
      <c r="I63" s="6">
        <v>0</v>
      </c>
      <c r="J63" s="6">
        <v>0</v>
      </c>
      <c r="K63" s="5">
        <f t="shared" si="12"/>
        <v>170514.95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515276.66</v>
      </c>
      <c r="J65" s="6">
        <v>0</v>
      </c>
      <c r="K65" s="5">
        <f t="shared" si="12"/>
        <v>515276.66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847168.25</v>
      </c>
      <c r="J66" s="6">
        <v>0</v>
      </c>
      <c r="K66" s="5">
        <f t="shared" si="12"/>
        <v>847168.25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475440.51</v>
      </c>
      <c r="K67" s="5">
        <f t="shared" si="12"/>
        <v>475440.51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2022-03-21T17:41:32Z</dcterms:modified>
  <cp:category/>
  <cp:version/>
  <cp:contentType/>
  <cp:contentStatus/>
</cp:coreProperties>
</file>