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<sst xmlns="http://schemas.openxmlformats.org/spreadsheetml/2006/main" count="76" uniqueCount="75">
  <si>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</si>
  <si>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</si>
  <si>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</si>
  <si>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</si>
  <si>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</si>
  <si>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</si>
  <si>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</si>
  <si>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</si>
  <si>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</si>
  <si>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</si>
  <si>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</si>
  <si>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</si>
  <si>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</si>
  <si>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</si>
  <si>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</si>
  <si>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</si>
  <si>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</si>
  <si>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</si>
  <si>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</si>
  <si>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</si>
  <si>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</si>
  <si>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</si>
  <si>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</si>
  <si>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</si>
  <si>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</si>
  <si>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</si>
  <si>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</si>
  <si>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</si>
  <si>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</si>
  <si>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</si>
  <si>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</si>
  <si>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</si>
  <si>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</si>
  <si>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</si>
  <si>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</si>
  <si>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</si>
  <si>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</si>
  <si>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</si>
  <si>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</si>
  <si>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</si>
  <si>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</si>
  <si>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</si>
  <si>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</si>
  <si>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</si>
  <si>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</si>
  <si>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</si>
  <si>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</si>
  <si>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</si>
  <si>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</si>
  <si>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</si>
  <si>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</si>
  <si>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</si>
  <si>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</si>
  <si>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</si>
  <si>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</si>
  <si>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</si>
  <si>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</si>
  <si>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</si>
  <si>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</si>
  <si>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</si>
  <si>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</si>
  <si>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</si>
  <si>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</si>
  <si>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</si>
  <si>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</si>
  <si>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</si>
  <si>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</si>
  <si>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10/03/22 - VENCIMENTO 17/03/22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</si>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</sst>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327861</v>
      </c>
      <c r="C7" s="46">
        <f t="shared" si="0"/>
        <v>270566</v>
      </c>
      <c r="D7" s="46">
        <f t="shared" si="0"/>
        <v>348394</v>
      </c>
      <c r="E7" s="46">
        <f t="shared" si="0"/>
        <v>180417</v>
      </c>
      <c r="F7" s="46">
        <f t="shared" si="0"/>
        <v>225940</v>
      </c>
      <c r="G7" s="46">
        <f t="shared" si="0"/>
        <v>226282</v>
      </c>
      <c r="H7" s="46">
        <f t="shared" si="0"/>
        <v>270996</v>
      </c>
      <c r="I7" s="46">
        <f t="shared" si="0"/>
        <v>371082</v>
      </c>
      <c r="J7" s="46">
        <f t="shared" si="0"/>
        <v>116776</v>
      </c>
      <c r="K7" s="46">
        <f t="shared" si="0"/>
        <v>2338314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21228</v>
      </c>
      <c r="C8" s="44">
        <f t="shared" si="1"/>
        <v>21635</v>
      </c>
      <c r="D8" s="44">
        <f t="shared" si="1"/>
        <v>21399</v>
      </c>
      <c r="E8" s="44">
        <f t="shared" si="1"/>
        <v>13571</v>
      </c>
      <c r="F8" s="44">
        <f t="shared" si="1"/>
        <v>15135</v>
      </c>
      <c r="G8" s="44">
        <f t="shared" si="1"/>
        <v>7831</v>
      </c>
      <c r="H8" s="44">
        <f t="shared" si="1"/>
        <v>7736</v>
      </c>
      <c r="I8" s="44">
        <f t="shared" si="1"/>
        <v>22479</v>
      </c>
      <c r="J8" s="44">
        <f t="shared" si="1"/>
        <v>4504</v>
      </c>
      <c r="K8" s="37">
        <f>SUM(B8:J8)</f>
        <v>135518</v>
      </c>
      <c r="L8"/>
      <c r="M8"/>
      <c r="N8"/>
    </row>
    <row r="9" spans="1:14" ht="16.5" customHeight="1">
      <c r="A9" s="22" t="s">
        <v>33</v>
      </c>
      <c r="B9" s="44">
        <v>21184</v>
      </c>
      <c r="C9" s="44">
        <v>21626</v>
      </c>
      <c r="D9" s="44">
        <v>21392</v>
      </c>
      <c r="E9" s="44">
        <v>13505</v>
      </c>
      <c r="F9" s="44">
        <v>15118</v>
      </c>
      <c r="G9" s="44">
        <v>7827</v>
      </c>
      <c r="H9" s="44">
        <v>7736</v>
      </c>
      <c r="I9" s="44">
        <v>22356</v>
      </c>
      <c r="J9" s="44">
        <v>4504</v>
      </c>
      <c r="K9" s="37">
        <f>SUM(B9:J9)</f>
        <v>135248</v>
      </c>
      <c r="L9"/>
      <c r="M9"/>
      <c r="N9"/>
    </row>
    <row r="10" spans="1:14" ht="16.5" customHeight="1">
      <c r="A10" s="22" t="s">
        <v>32</v>
      </c>
      <c r="B10" s="44">
        <v>44</v>
      </c>
      <c r="C10" s="44">
        <v>9</v>
      </c>
      <c r="D10" s="44">
        <v>7</v>
      </c>
      <c r="E10" s="44">
        <v>66</v>
      </c>
      <c r="F10" s="44">
        <v>17</v>
      </c>
      <c r="G10" s="44">
        <v>4</v>
      </c>
      <c r="H10" s="44">
        <v>0</v>
      </c>
      <c r="I10" s="44">
        <v>123</v>
      </c>
      <c r="J10" s="44">
        <v>0</v>
      </c>
      <c r="K10" s="37">
        <f>SUM(B10:J10)</f>
        <v>270</v>
      </c>
      <c r="L10"/>
      <c r="M10"/>
      <c r="N10"/>
    </row>
    <row r="11" spans="1:14" ht="16.5" customHeight="1">
      <c r="A11" s="43" t="s">
        <v>31</v>
      </c>
      <c r="B11" s="42">
        <v>306633</v>
      </c>
      <c r="C11" s="42">
        <v>248931</v>
      </c>
      <c r="D11" s="42">
        <v>326995</v>
      </c>
      <c r="E11" s="42">
        <v>166846</v>
      </c>
      <c r="F11" s="42">
        <v>210805</v>
      </c>
      <c r="G11" s="42">
        <v>218451</v>
      </c>
      <c r="H11" s="42">
        <v>263260</v>
      </c>
      <c r="I11" s="42">
        <v>348603</v>
      </c>
      <c r="J11" s="42">
        <v>112272</v>
      </c>
      <c r="K11" s="37">
        <f>SUM(B11:J11)</f>
        <v>2202796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1.136449628795527</v>
      </c>
      <c r="C16" s="38">
        <v>1.199058324854903</v>
      </c>
      <c r="D16" s="38">
        <v>0.996691207137943</v>
      </c>
      <c r="E16" s="38">
        <v>1.309755836326384</v>
      </c>
      <c r="F16" s="38">
        <v>1.056831034397393</v>
      </c>
      <c r="G16" s="38">
        <v>1.160025558826374</v>
      </c>
      <c r="H16" s="38">
        <v>1.089532580016983</v>
      </c>
      <c r="I16" s="38">
        <v>1.058176085327004</v>
      </c>
      <c r="J16" s="38">
        <v>1.092493037949452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1479257.7400000002</v>
      </c>
      <c r="C18" s="35">
        <f aca="true" t="shared" si="2" ref="C18:J18">SUM(C19:C26)</f>
        <v>1417953.4400000002</v>
      </c>
      <c r="D18" s="35">
        <f t="shared" si="2"/>
        <v>1663284.6099999999</v>
      </c>
      <c r="E18" s="35">
        <f t="shared" si="2"/>
        <v>994828.6399999999</v>
      </c>
      <c r="F18" s="35">
        <f t="shared" si="2"/>
        <v>1063854.57</v>
      </c>
      <c r="G18" s="35">
        <f t="shared" si="2"/>
        <v>1171945.6</v>
      </c>
      <c r="H18" s="35">
        <f t="shared" si="2"/>
        <v>1060869.9100000001</v>
      </c>
      <c r="I18" s="35">
        <f t="shared" si="2"/>
        <v>1437254.34</v>
      </c>
      <c r="J18" s="35">
        <f t="shared" si="2"/>
        <v>517806.88</v>
      </c>
      <c r="K18" s="35">
        <f>SUM(B18:J18)</f>
        <v>10807055.730000002</v>
      </c>
      <c r="L18"/>
      <c r="M18"/>
      <c r="N18"/>
    </row>
    <row r="19" spans="1:14" ht="16.5" customHeight="1">
      <c r="A19" s="18" t="s">
        <v>71</v>
      </c>
      <c r="B19" s="60">
        <f>ROUND((B13+B14)*B7,2)</f>
        <v>1266592.62</v>
      </c>
      <c r="C19" s="60">
        <f aca="true" t="shared" si="3" ref="C19:J19">ROUND((C13+C14)*C7,2)</f>
        <v>1148309.16</v>
      </c>
      <c r="D19" s="60">
        <f t="shared" si="3"/>
        <v>1639124.09</v>
      </c>
      <c r="E19" s="60">
        <f t="shared" si="3"/>
        <v>737995.74</v>
      </c>
      <c r="F19" s="60">
        <f t="shared" si="3"/>
        <v>978049.07</v>
      </c>
      <c r="G19" s="60">
        <f t="shared" si="3"/>
        <v>989463.3</v>
      </c>
      <c r="H19" s="60">
        <f t="shared" si="3"/>
        <v>943499.67</v>
      </c>
      <c r="I19" s="60">
        <f t="shared" si="3"/>
        <v>1305058.29</v>
      </c>
      <c r="J19" s="60">
        <f t="shared" si="3"/>
        <v>464698.41</v>
      </c>
      <c r="K19" s="30">
        <f>SUM(B19:J19)</f>
        <v>9472790.350000001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172826.09</v>
      </c>
      <c r="C20" s="30">
        <f t="shared" si="4"/>
        <v>228580.5</v>
      </c>
      <c r="D20" s="30">
        <f t="shared" si="4"/>
        <v>-5423.52</v>
      </c>
      <c r="E20" s="30">
        <f t="shared" si="4"/>
        <v>228598.49</v>
      </c>
      <c r="F20" s="30">
        <f t="shared" si="4"/>
        <v>55583.54</v>
      </c>
      <c r="G20" s="30">
        <f t="shared" si="4"/>
        <v>158339.42</v>
      </c>
      <c r="H20" s="30">
        <f t="shared" si="4"/>
        <v>84473.96</v>
      </c>
      <c r="I20" s="30">
        <f t="shared" si="4"/>
        <v>75923.18</v>
      </c>
      <c r="J20" s="30">
        <f t="shared" si="4"/>
        <v>42981.37</v>
      </c>
      <c r="K20" s="30">
        <f aca="true" t="shared" si="5" ref="K18:K26">SUM(B20:J20)</f>
        <v>1041883.0299999999</v>
      </c>
      <c r="L20"/>
      <c r="M20"/>
      <c r="N20"/>
    </row>
    <row r="21" spans="1:14" ht="16.5" customHeight="1">
      <c r="A21" s="18" t="s">
        <v>27</v>
      </c>
      <c r="B21" s="30">
        <v>36127.3</v>
      </c>
      <c r="C21" s="30">
        <v>36007.1</v>
      </c>
      <c r="D21" s="30">
        <v>35993.67</v>
      </c>
      <c r="E21" s="30">
        <v>23863.11</v>
      </c>
      <c r="F21" s="30">
        <v>27183.22</v>
      </c>
      <c r="G21" s="30">
        <v>22415.01</v>
      </c>
      <c r="H21" s="30">
        <v>28317.4</v>
      </c>
      <c r="I21" s="30">
        <v>51113.82</v>
      </c>
      <c r="J21" s="30">
        <v>13286.19</v>
      </c>
      <c r="K21" s="30">
        <f t="shared" si="5"/>
        <v>274306.82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1192.8</v>
      </c>
      <c r="C24" s="30">
        <v>1144.07</v>
      </c>
      <c r="D24" s="30">
        <v>1341.32</v>
      </c>
      <c r="E24" s="30">
        <v>802.94</v>
      </c>
      <c r="F24" s="30">
        <v>858.63</v>
      </c>
      <c r="G24" s="30">
        <v>944.5</v>
      </c>
      <c r="H24" s="30">
        <v>856.31</v>
      </c>
      <c r="I24" s="30">
        <v>1157.99</v>
      </c>
      <c r="J24" s="30">
        <v>417.71</v>
      </c>
      <c r="K24" s="30">
        <f t="shared" si="5"/>
        <v>8716.269999999999</v>
      </c>
      <c r="L24"/>
      <c r="M24"/>
      <c r="N24"/>
    </row>
    <row r="25" spans="1:14" ht="16.5" customHeight="1">
      <c r="A25" s="61" t="s">
        <v>73</v>
      </c>
      <c r="B25" s="30">
        <v>746.93</v>
      </c>
      <c r="C25" s="30">
        <v>705.7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5430.82</v>
      </c>
      <c r="L25"/>
      <c r="M25"/>
      <c r="N25"/>
    </row>
    <row r="26" spans="1:14" ht="16.5" customHeight="1">
      <c r="A26" s="61" t="s">
        <v>74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-155980.76</v>
      </c>
      <c r="C29" s="30">
        <f t="shared" si="6"/>
        <v>-109992.54999999999</v>
      </c>
      <c r="D29" s="30">
        <f t="shared" si="6"/>
        <v>-141887.36</v>
      </c>
      <c r="E29" s="30">
        <f t="shared" si="6"/>
        <v>-128580.28</v>
      </c>
      <c r="F29" s="30">
        <f t="shared" si="6"/>
        <v>-71293.73999999999</v>
      </c>
      <c r="G29" s="30">
        <f t="shared" si="6"/>
        <v>-120438.61000000002</v>
      </c>
      <c r="H29" s="30">
        <f t="shared" si="6"/>
        <v>-57015.34</v>
      </c>
      <c r="I29" s="30">
        <f t="shared" si="6"/>
        <v>-133231.68</v>
      </c>
      <c r="J29" s="30">
        <f t="shared" si="6"/>
        <v>-36681.7</v>
      </c>
      <c r="K29" s="30">
        <f aca="true" t="shared" si="7" ref="K29:K37">SUM(B29:J29)</f>
        <v>-955102.0199999998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-149348.02000000002</v>
      </c>
      <c r="C30" s="30">
        <f t="shared" si="8"/>
        <v>-103630.79999999999</v>
      </c>
      <c r="D30" s="30">
        <f t="shared" si="8"/>
        <v>-114491.25</v>
      </c>
      <c r="E30" s="30">
        <f t="shared" si="8"/>
        <v>-124115.44</v>
      </c>
      <c r="F30" s="30">
        <f t="shared" si="8"/>
        <v>-66519.2</v>
      </c>
      <c r="G30" s="30">
        <f t="shared" si="8"/>
        <v>-115186.61000000002</v>
      </c>
      <c r="H30" s="30">
        <f t="shared" si="8"/>
        <v>-52253.7</v>
      </c>
      <c r="I30" s="30">
        <f t="shared" si="8"/>
        <v>-126792.5</v>
      </c>
      <c r="J30" s="30">
        <f t="shared" si="8"/>
        <v>-28587.149999999998</v>
      </c>
      <c r="K30" s="30">
        <f t="shared" si="7"/>
        <v>-880924.6699999999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-93209.6</v>
      </c>
      <c r="C31" s="30">
        <f aca="true" t="shared" si="9" ref="C31:J31">-ROUND((C9)*$E$3,2)</f>
        <v>-95154.4</v>
      </c>
      <c r="D31" s="30">
        <f t="shared" si="9"/>
        <v>-94124.8</v>
      </c>
      <c r="E31" s="30">
        <f t="shared" si="9"/>
        <v>-59422</v>
      </c>
      <c r="F31" s="30">
        <f t="shared" si="9"/>
        <v>-66519.2</v>
      </c>
      <c r="G31" s="30">
        <f t="shared" si="9"/>
        <v>-34438.8</v>
      </c>
      <c r="H31" s="30">
        <f t="shared" si="9"/>
        <v>-34038.4</v>
      </c>
      <c r="I31" s="30">
        <f t="shared" si="9"/>
        <v>-98366.4</v>
      </c>
      <c r="J31" s="30">
        <f t="shared" si="9"/>
        <v>-19817.6</v>
      </c>
      <c r="K31" s="30">
        <f t="shared" si="7"/>
        <v>-595091.2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-985.6</v>
      </c>
      <c r="C33" s="30">
        <v>-554.4</v>
      </c>
      <c r="D33" s="30">
        <v>-616</v>
      </c>
      <c r="E33" s="30">
        <v>-554.4</v>
      </c>
      <c r="F33" s="26">
        <v>0</v>
      </c>
      <c r="G33" s="30">
        <v>-369.6</v>
      </c>
      <c r="H33" s="30">
        <v>-74.46</v>
      </c>
      <c r="I33" s="30">
        <v>-116.21</v>
      </c>
      <c r="J33" s="30">
        <v>-35.85</v>
      </c>
      <c r="K33" s="30">
        <f t="shared" si="7"/>
        <v>-3306.52</v>
      </c>
      <c r="L33"/>
      <c r="M33"/>
      <c r="N33"/>
    </row>
    <row r="34" spans="1:14" ht="16.5" customHeight="1">
      <c r="A34" s="25" t="s">
        <v>20</v>
      </c>
      <c r="B34" s="30">
        <v>-55152.82</v>
      </c>
      <c r="C34" s="30">
        <v>-7922</v>
      </c>
      <c r="D34" s="30">
        <v>-19750.45</v>
      </c>
      <c r="E34" s="30">
        <v>-64139.04</v>
      </c>
      <c r="F34" s="26">
        <v>0</v>
      </c>
      <c r="G34" s="30">
        <v>-80378.21</v>
      </c>
      <c r="H34" s="30">
        <v>-18140.84</v>
      </c>
      <c r="I34" s="30">
        <v>-28309.89</v>
      </c>
      <c r="J34" s="30">
        <v>-8733.7</v>
      </c>
      <c r="K34" s="30">
        <f t="shared" si="7"/>
        <v>-282526.95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-6632.74</v>
      </c>
      <c r="C35" s="27">
        <f t="shared" si="10"/>
        <v>-6361.75</v>
      </c>
      <c r="D35" s="27">
        <f t="shared" si="10"/>
        <v>-27396.11</v>
      </c>
      <c r="E35" s="27">
        <f t="shared" si="10"/>
        <v>-4464.84</v>
      </c>
      <c r="F35" s="27">
        <f t="shared" si="10"/>
        <v>-4774.54</v>
      </c>
      <c r="G35" s="27">
        <f t="shared" si="10"/>
        <v>-5252</v>
      </c>
      <c r="H35" s="27">
        <f t="shared" si="10"/>
        <v>-4761.64</v>
      </c>
      <c r="I35" s="27">
        <f t="shared" si="10"/>
        <v>-6439.18</v>
      </c>
      <c r="J35" s="27">
        <f t="shared" si="10"/>
        <v>-8094.55</v>
      </c>
      <c r="K35" s="30">
        <f t="shared" si="7"/>
        <v>-74177.35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1269000</v>
      </c>
      <c r="E43" s="17">
        <v>0</v>
      </c>
      <c r="F43" s="17">
        <v>0</v>
      </c>
      <c r="G43" s="17">
        <v>0</v>
      </c>
      <c r="H43" s="17">
        <v>850500</v>
      </c>
      <c r="I43" s="17">
        <v>0</v>
      </c>
      <c r="J43" s="17">
        <v>0</v>
      </c>
      <c r="K43" s="17">
        <f>SUM(B43:J43)</f>
        <v>2119500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-1269000</v>
      </c>
      <c r="E44" s="17">
        <v>0</v>
      </c>
      <c r="F44" s="17">
        <v>0</v>
      </c>
      <c r="G44" s="17">
        <v>0</v>
      </c>
      <c r="H44" s="17">
        <v>-850500</v>
      </c>
      <c r="I44" s="17">
        <v>0</v>
      </c>
      <c r="J44" s="17">
        <v>0</v>
      </c>
      <c r="K44" s="1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17">
        <v>-6632.74</v>
      </c>
      <c r="C45" s="17">
        <v>-6361.75</v>
      </c>
      <c r="D45" s="17">
        <v>-7458.61</v>
      </c>
      <c r="E45" s="17">
        <v>-4464.84</v>
      </c>
      <c r="F45" s="17">
        <v>-4774.54</v>
      </c>
      <c r="G45" s="17">
        <v>-5252</v>
      </c>
      <c r="H45" s="17">
        <v>-4761.64</v>
      </c>
      <c r="I45" s="17">
        <v>-6439.18</v>
      </c>
      <c r="J45" s="17">
        <v>-2322.75</v>
      </c>
      <c r="K45" s="17">
        <f>SUM(B45:J45)</f>
        <v>-48468.049999999996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1323276.9800000002</v>
      </c>
      <c r="C49" s="27">
        <f>IF(C18+C29+C50&lt;0,0,C18+C29+C50)</f>
        <v>1307960.8900000001</v>
      </c>
      <c r="D49" s="27">
        <f>IF(D18+D29+D50&lt;0,0,D18+D29+D50)</f>
        <v>1521397.25</v>
      </c>
      <c r="E49" s="27">
        <f>IF(E18+E29+E50&lt;0,0,E18+E29+E50)</f>
        <v>866248.3599999999</v>
      </c>
      <c r="F49" s="27">
        <f>IF(F18+F29+F50&lt;0,0,F18+F29+F50)</f>
        <v>992560.8300000001</v>
      </c>
      <c r="G49" s="27">
        <f>IF(G18+G29+G50&lt;0,0,G18+G29+G50)</f>
        <v>1051506.99</v>
      </c>
      <c r="H49" s="27">
        <f>IF(H18+H29+H50&lt;0,0,H18+H29+H50)</f>
        <v>1003854.5700000002</v>
      </c>
      <c r="I49" s="27">
        <f>IF(I18+I29+I50&lt;0,0,I18+I29+I50)</f>
        <v>1304022.6600000001</v>
      </c>
      <c r="J49" s="27">
        <f>IF(J18+J29+J50&lt;0,0,J18+J29+J50)</f>
        <v>481125.18</v>
      </c>
      <c r="K49" s="20">
        <f>SUM(B49:J49)</f>
        <v>9851953.71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1323276.98</v>
      </c>
      <c r="C55" s="10">
        <f t="shared" si="11"/>
        <v>1307960.89</v>
      </c>
      <c r="D55" s="10">
        <f t="shared" si="11"/>
        <v>1521397.25</v>
      </c>
      <c r="E55" s="10">
        <f t="shared" si="11"/>
        <v>866248.36</v>
      </c>
      <c r="F55" s="10">
        <f t="shared" si="11"/>
        <v>992560.83</v>
      </c>
      <c r="G55" s="10">
        <f t="shared" si="11"/>
        <v>1051506.99</v>
      </c>
      <c r="H55" s="10">
        <f t="shared" si="11"/>
        <v>1003854.57</v>
      </c>
      <c r="I55" s="10">
        <f>SUM(I56:I68)</f>
        <v>1304022.65</v>
      </c>
      <c r="J55" s="10">
        <f t="shared" si="11"/>
        <v>481125.18</v>
      </c>
      <c r="K55" s="5">
        <f>SUM(K56:K68)</f>
        <v>9851953.7</v>
      </c>
      <c r="L55" s="9"/>
    </row>
    <row r="56" spans="1:11" ht="16.5" customHeight="1">
      <c r="A56" s="7" t="s">
        <v>58</v>
      </c>
      <c r="B56" s="8">
        <v>1154559.17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1154559.17</v>
      </c>
    </row>
    <row r="57" spans="1:11" ht="16.5" customHeight="1">
      <c r="A57" s="7" t="s">
        <v>59</v>
      </c>
      <c r="B57" s="8">
        <v>168717.81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168717.81</v>
      </c>
    </row>
    <row r="58" spans="1:11" ht="16.5" customHeight="1">
      <c r="A58" s="7" t="s">
        <v>4</v>
      </c>
      <c r="B58" s="6">
        <v>0</v>
      </c>
      <c r="C58" s="8">
        <v>1307960.89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1307960.89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1521397.25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1521397.25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866248.36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866248.36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992560.83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992560.83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1051506.99</v>
      </c>
      <c r="H62" s="6">
        <v>0</v>
      </c>
      <c r="I62" s="6">
        <v>0</v>
      </c>
      <c r="J62" s="6">
        <v>0</v>
      </c>
      <c r="K62" s="5">
        <f t="shared" si="12"/>
        <v>1051506.99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1003854.57</v>
      </c>
      <c r="I63" s="6">
        <v>0</v>
      </c>
      <c r="J63" s="6">
        <v>0</v>
      </c>
      <c r="K63" s="5">
        <f t="shared" si="12"/>
        <v>1003854.57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477272.29</v>
      </c>
      <c r="J65" s="6">
        <v>0</v>
      </c>
      <c r="K65" s="5">
        <f t="shared" si="12"/>
        <v>477272.29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826750.36</v>
      </c>
      <c r="J66" s="6">
        <v>0</v>
      </c>
      <c r="K66" s="5">
        <f t="shared" si="12"/>
        <v>826750.36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481125.18</v>
      </c>
      <c r="K67" s="5">
        <f t="shared" si="12"/>
        <v>481125.18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2022-03-16T19:35:33Z</dcterms:modified>
  <cp:category/>
  <cp:version/>
  <cp:contentType/>
  <cp:contentStatus/>
</cp:coreProperties>
</file>