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<sst xmlns="http://schemas.openxmlformats.org/spreadsheetml/2006/main" count="81" uniqueCount="80">
  <si>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</si>
  <si>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</si>
  <si>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</si>
  <si>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</si>
  <si>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</si>
  <si>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</si>
  <si>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</si>
  <si>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</si>
  <si>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</si>
  <si>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</si>
  <si>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</si>
  <si>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</si>
  <si>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</si>
  <si>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</si>
  <si>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</si>
  <si>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</si>
  <si>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</si>
  <si>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</si>
  <si>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</si>
  <si>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</si>
  <si>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</si>
  <si>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</si>
  <si>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</si>
  <si>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</si>
  <si>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</si>
  <si>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</si>
  <si>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</si>
  <si>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</si>
  <si>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</si>
  <si>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</si>
  <si>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</si>
  <si>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</si>
  <si>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</si>
  <si>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</si>
  <si>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</si>
  <si>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</si>
  <si>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</si>
  <si>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</si>
  <si>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</si>
  <si>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</si>
  <si>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</si>
  <si>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</si>
  <si>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</si>
  <si>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</si>
  <si>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</si>
  <si>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</si>
  <si>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</si>
  <si>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</si>
  <si>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</si>
  <si>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</si>
  <si>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</si>
  <si>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</si>
  <si>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</si>
  <si>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</si>
  <si>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</si>
  <si>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</si>
  <si>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</si>
  <si>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</si>
  <si>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</si>
  <si>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</si>
  <si>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</si>
  <si>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</si>
  <si>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</si>
  <si>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</si>
  <si>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</si>
  <si>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</si>
  <si>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</si>
  <si>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</si>
  <si>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</si>
  <si>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</si>
  <si>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</si>
  <si>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</si>
  <si>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30/03/22 - VENCIMENTO 06/04/22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</si>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</sst>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89657</v>
      </c>
      <c r="C7" s="10">
        <f>C8+C11</f>
        <v>107487</v>
      </c>
      <c r="D7" s="10">
        <f aca="true" t="shared" si="0" ref="D7:K7">D8+D11</f>
        <v>317632</v>
      </c>
      <c r="E7" s="10">
        <f t="shared" si="0"/>
        <v>250038</v>
      </c>
      <c r="F7" s="10">
        <f t="shared" si="0"/>
        <v>279894</v>
      </c>
      <c r="G7" s="10">
        <f t="shared" si="0"/>
        <v>150061</v>
      </c>
      <c r="H7" s="10">
        <f t="shared" si="0"/>
        <v>78025</v>
      </c>
      <c r="I7" s="10">
        <f t="shared" si="0"/>
        <v>117453</v>
      </c>
      <c r="J7" s="10">
        <f t="shared" si="0"/>
        <v>126929</v>
      </c>
      <c r="K7" s="10">
        <f t="shared" si="0"/>
        <v>218827</v>
      </c>
      <c r="L7" s="10">
        <f>SUM(B7:K7)</f>
        <v>1736003</v>
      </c>
      <c r="M7" s="11"/>
    </row>
    <row r="8" spans="1:13" ht="17.25" customHeight="1">
      <c r="A8" s="12" t="s">
        <v>18</v>
      </c>
      <c r="B8" s="13">
        <f>B9+B10</f>
        <v>6725</v>
      </c>
      <c r="C8" s="13">
        <f aca="true" t="shared" si="1" ref="C8:K8">C9+C10</f>
        <v>6941</v>
      </c>
      <c r="D8" s="13">
        <f t="shared" si="1"/>
        <v>21927</v>
      </c>
      <c r="E8" s="13">
        <f t="shared" si="1"/>
        <v>14938</v>
      </c>
      <c r="F8" s="13">
        <f t="shared" si="1"/>
        <v>15046</v>
      </c>
      <c r="G8" s="13">
        <f t="shared" si="1"/>
        <v>11185</v>
      </c>
      <c r="H8" s="13">
        <f t="shared" si="1"/>
        <v>5476</v>
      </c>
      <c r="I8" s="13">
        <f t="shared" si="1"/>
        <v>5955</v>
      </c>
      <c r="J8" s="13">
        <f t="shared" si="1"/>
        <v>9574</v>
      </c>
      <c r="K8" s="13">
        <f t="shared" si="1"/>
        <v>13522</v>
      </c>
      <c r="L8" s="13">
        <f>SUM(B8:K8)</f>
        <v>111289</v>
      </c>
      <c r="M8"/>
    </row>
    <row r="9" spans="1:13" ht="17.25" customHeight="1">
      <c r="A9" s="14" t="s">
        <v>19</v>
      </c>
      <c r="B9" s="15">
        <v>6724</v>
      </c>
      <c r="C9" s="15">
        <v>6941</v>
      </c>
      <c r="D9" s="15">
        <v>21927</v>
      </c>
      <c r="E9" s="15">
        <v>14938</v>
      </c>
      <c r="F9" s="15">
        <v>15046</v>
      </c>
      <c r="G9" s="15">
        <v>11185</v>
      </c>
      <c r="H9" s="15">
        <v>5458</v>
      </c>
      <c r="I9" s="15">
        <v>5955</v>
      </c>
      <c r="J9" s="15">
        <v>9574</v>
      </c>
      <c r="K9" s="15">
        <v>13522</v>
      </c>
      <c r="L9" s="13">
        <f>SUM(B9:K9)</f>
        <v>111270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18</v>
      </c>
      <c r="I10" s="15">
        <v>0</v>
      </c>
      <c r="J10" s="15">
        <v>0</v>
      </c>
      <c r="K10" s="15">
        <v>0</v>
      </c>
      <c r="L10" s="13">
        <f>SUM(B10:K10)</f>
        <v>19</v>
      </c>
      <c r="M10"/>
    </row>
    <row r="11" spans="1:13" ht="17.25" customHeight="1">
      <c r="A11" s="12" t="s">
        <v>21</v>
      </c>
      <c r="B11" s="15">
        <v>82932</v>
      </c>
      <c r="C11" s="15">
        <v>100546</v>
      </c>
      <c r="D11" s="15">
        <v>295705</v>
      </c>
      <c r="E11" s="15">
        <v>235100</v>
      </c>
      <c r="F11" s="15">
        <v>264848</v>
      </c>
      <c r="G11" s="15">
        <v>138876</v>
      </c>
      <c r="H11" s="15">
        <v>72549</v>
      </c>
      <c r="I11" s="15">
        <v>111498</v>
      </c>
      <c r="J11" s="15">
        <v>117355</v>
      </c>
      <c r="K11" s="15">
        <v>205305</v>
      </c>
      <c r="L11" s="13">
        <f>SUM(B11:K11)</f>
        <v>1624714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1.259246399853862</v>
      </c>
      <c r="C16" s="22">
        <v>1.205587542057873</v>
      </c>
      <c r="D16" s="22">
        <v>1.079849572736269</v>
      </c>
      <c r="E16" s="22">
        <v>1.109633745612853</v>
      </c>
      <c r="F16" s="22">
        <v>1.181191687739666</v>
      </c>
      <c r="G16" s="22">
        <v>1.202229738621364</v>
      </c>
      <c r="H16" s="22">
        <v>1.131352621560019</v>
      </c>
      <c r="I16" s="22">
        <v>1.203394894100457</v>
      </c>
      <c r="J16" s="22">
        <v>1.263406998100139</v>
      </c>
      <c r="K16" s="22">
        <v>1.111776859847875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735277.5599999999</v>
      </c>
      <c r="C18" s="25">
        <f aca="true" t="shared" si="2" ref="C18:K18">SUM(C19:C26)</f>
        <v>468684.56999999995</v>
      </c>
      <c r="D18" s="25">
        <f t="shared" si="2"/>
        <v>1486847.7300000004</v>
      </c>
      <c r="E18" s="25">
        <f t="shared" si="2"/>
        <v>1210682.42</v>
      </c>
      <c r="F18" s="25">
        <f t="shared" si="2"/>
        <v>1288383.68</v>
      </c>
      <c r="G18" s="25">
        <f t="shared" si="2"/>
        <v>773225.0700000001</v>
      </c>
      <c r="H18" s="25">
        <f t="shared" si="2"/>
        <v>418647.05</v>
      </c>
      <c r="I18" s="25">
        <f t="shared" si="2"/>
        <v>546747.8500000001</v>
      </c>
      <c r="J18" s="25">
        <f t="shared" si="2"/>
        <v>670808.96</v>
      </c>
      <c r="K18" s="25">
        <f t="shared" si="2"/>
        <v>831243.2499999999</v>
      </c>
      <c r="L18" s="25">
        <f>SUM(B18:K18)</f>
        <v>8430548.139999999</v>
      </c>
      <c r="M18"/>
    </row>
    <row r="19" spans="1:13" ht="17.25" customHeight="1">
      <c r="A19" s="26" t="s">
        <v>24</v>
      </c>
      <c r="B19" s="60">
        <f>ROUND((B13+B14)*B7,2)</f>
        <v>580269.07</v>
      </c>
      <c r="C19" s="60">
        <f aca="true" t="shared" si="3" ref="C19:K19">ROUND((C13+C14)*C7,2)</f>
        <v>380471.73</v>
      </c>
      <c r="D19" s="60">
        <f t="shared" si="3"/>
        <v>1338151.85</v>
      </c>
      <c r="E19" s="60">
        <f t="shared" si="3"/>
        <v>1067012.16</v>
      </c>
      <c r="F19" s="60">
        <f t="shared" si="3"/>
        <v>1055340.33</v>
      </c>
      <c r="G19" s="60">
        <f t="shared" si="3"/>
        <v>622137.9</v>
      </c>
      <c r="H19" s="60">
        <f t="shared" si="3"/>
        <v>356332.37</v>
      </c>
      <c r="I19" s="60">
        <f t="shared" si="3"/>
        <v>444724.04</v>
      </c>
      <c r="J19" s="60">
        <f t="shared" si="3"/>
        <v>517603.77</v>
      </c>
      <c r="K19" s="60">
        <f t="shared" si="3"/>
        <v>728693.91</v>
      </c>
      <c r="L19" s="33">
        <f>SUM(B19:K19)</f>
        <v>7090737.130000001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150432.67</v>
      </c>
      <c r="C20" s="33">
        <f t="shared" si="4"/>
        <v>78220.25</v>
      </c>
      <c r="D20" s="33">
        <f t="shared" si="4"/>
        <v>106850.85</v>
      </c>
      <c r="E20" s="33">
        <f t="shared" si="4"/>
        <v>116980.54</v>
      </c>
      <c r="F20" s="33">
        <f t="shared" si="4"/>
        <v>191218.9</v>
      </c>
      <c r="G20" s="33">
        <f t="shared" si="4"/>
        <v>125814.78</v>
      </c>
      <c r="H20" s="33">
        <f t="shared" si="4"/>
        <v>46805.19</v>
      </c>
      <c r="I20" s="33">
        <f t="shared" si="4"/>
        <v>90454.6</v>
      </c>
      <c r="J20" s="33">
        <f t="shared" si="4"/>
        <v>136340.46</v>
      </c>
      <c r="K20" s="33">
        <f t="shared" si="4"/>
        <v>81451.12</v>
      </c>
      <c r="L20" s="33">
        <f aca="true" t="shared" si="5" ref="L19:L26">SUM(B20:K20)</f>
        <v>1124569.3599999999</v>
      </c>
      <c r="M20"/>
    </row>
    <row r="21" spans="1:13" ht="17.25" customHeight="1">
      <c r="A21" s="27" t="s">
        <v>26</v>
      </c>
      <c r="B21" s="33">
        <v>2122.17</v>
      </c>
      <c r="C21" s="33">
        <v>7849.17</v>
      </c>
      <c r="D21" s="33">
        <v>36729.1</v>
      </c>
      <c r="E21" s="33">
        <v>23380.04</v>
      </c>
      <c r="F21" s="33">
        <v>38508.69</v>
      </c>
      <c r="G21" s="33">
        <v>24212.5</v>
      </c>
      <c r="H21" s="33">
        <v>13443.28</v>
      </c>
      <c r="I21" s="33">
        <v>9315.8</v>
      </c>
      <c r="J21" s="33">
        <v>12967.36</v>
      </c>
      <c r="K21" s="33">
        <v>16932.84</v>
      </c>
      <c r="L21" s="33">
        <f t="shared" si="5"/>
        <v>185460.94999999998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27" t="s">
        <v>76</v>
      </c>
      <c r="B24" s="33">
        <v>573.2</v>
      </c>
      <c r="C24" s="33">
        <v>364.34</v>
      </c>
      <c r="D24" s="33">
        <v>1157.99</v>
      </c>
      <c r="E24" s="33">
        <v>942.18</v>
      </c>
      <c r="F24" s="33">
        <v>1002.51</v>
      </c>
      <c r="G24" s="33">
        <v>601.04</v>
      </c>
      <c r="H24" s="33">
        <v>324.89</v>
      </c>
      <c r="I24" s="33">
        <v>424.68</v>
      </c>
      <c r="J24" s="33">
        <v>522.14</v>
      </c>
      <c r="K24" s="33">
        <v>647.46</v>
      </c>
      <c r="L24" s="33">
        <f t="shared" si="5"/>
        <v>6560.43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290.79</v>
      </c>
      <c r="K25" s="33">
        <v>387.96</v>
      </c>
      <c r="L25" s="33">
        <f t="shared" si="5"/>
        <v>3694.7899999999995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-123852.30000000002</v>
      </c>
      <c r="C29" s="33">
        <f t="shared" si="6"/>
        <v>-32566.350000000002</v>
      </c>
      <c r="D29" s="33">
        <f t="shared" si="6"/>
        <v>-102917.98000000001</v>
      </c>
      <c r="E29" s="33">
        <f t="shared" si="6"/>
        <v>-75882.10999999994</v>
      </c>
      <c r="F29" s="33">
        <f t="shared" si="6"/>
        <v>-71777</v>
      </c>
      <c r="G29" s="33">
        <f t="shared" si="6"/>
        <v>-52556.18</v>
      </c>
      <c r="H29" s="33">
        <f t="shared" si="6"/>
        <v>-34270.32</v>
      </c>
      <c r="I29" s="33">
        <f t="shared" si="6"/>
        <v>-44373.96</v>
      </c>
      <c r="J29" s="33">
        <f t="shared" si="6"/>
        <v>-45029.04</v>
      </c>
      <c r="K29" s="33">
        <f t="shared" si="6"/>
        <v>-63097.060000000005</v>
      </c>
      <c r="L29" s="33">
        <f aca="true" t="shared" si="7" ref="L29:L36">SUM(B29:K29)</f>
        <v>-646322.3</v>
      </c>
      <c r="M29"/>
    </row>
    <row r="30" spans="1:13" ht="18.75" customHeight="1">
      <c r="A30" s="27" t="s">
        <v>30</v>
      </c>
      <c r="B30" s="33">
        <f>B31+B32+B33+B34</f>
        <v>-29585.6</v>
      </c>
      <c r="C30" s="33">
        <f aca="true" t="shared" si="8" ref="C30:K30">C31+C32+C33+C34</f>
        <v>-30540.4</v>
      </c>
      <c r="D30" s="33">
        <f t="shared" si="8"/>
        <v>-96478.8</v>
      </c>
      <c r="E30" s="33">
        <f t="shared" si="8"/>
        <v>-65727.2</v>
      </c>
      <c r="F30" s="33">
        <f t="shared" si="8"/>
        <v>-66202.4</v>
      </c>
      <c r="G30" s="33">
        <f t="shared" si="8"/>
        <v>-49214</v>
      </c>
      <c r="H30" s="33">
        <f t="shared" si="8"/>
        <v>-24015.2</v>
      </c>
      <c r="I30" s="33">
        <f t="shared" si="8"/>
        <v>-42012.5</v>
      </c>
      <c r="J30" s="33">
        <f t="shared" si="8"/>
        <v>-42125.6</v>
      </c>
      <c r="K30" s="33">
        <f t="shared" si="8"/>
        <v>-59496.8</v>
      </c>
      <c r="L30" s="33">
        <f t="shared" si="7"/>
        <v>-505398.5</v>
      </c>
      <c r="M30"/>
    </row>
    <row r="31" spans="1:13" s="36" customFormat="1" ht="18.75" customHeight="1">
      <c r="A31" s="34" t="s">
        <v>57</v>
      </c>
      <c r="B31" s="33">
        <f>-ROUND((B9)*$E$3,2)</f>
        <v>-29585.6</v>
      </c>
      <c r="C31" s="33">
        <f aca="true" t="shared" si="9" ref="C31:K31">-ROUND((C9)*$E$3,2)</f>
        <v>-30540.4</v>
      </c>
      <c r="D31" s="33">
        <f t="shared" si="9"/>
        <v>-96478.8</v>
      </c>
      <c r="E31" s="33">
        <f t="shared" si="9"/>
        <v>-65727.2</v>
      </c>
      <c r="F31" s="33">
        <f t="shared" si="9"/>
        <v>-66202.4</v>
      </c>
      <c r="G31" s="33">
        <f t="shared" si="9"/>
        <v>-49214</v>
      </c>
      <c r="H31" s="33">
        <f t="shared" si="9"/>
        <v>-24015.2</v>
      </c>
      <c r="I31" s="33">
        <f t="shared" si="9"/>
        <v>-26202</v>
      </c>
      <c r="J31" s="33">
        <f t="shared" si="9"/>
        <v>-42125.6</v>
      </c>
      <c r="K31" s="33">
        <f t="shared" si="9"/>
        <v>-59496.8</v>
      </c>
      <c r="L31" s="33">
        <f t="shared" si="7"/>
        <v>-489588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-11.26</v>
      </c>
      <c r="J33" s="17">
        <v>0</v>
      </c>
      <c r="K33" s="17">
        <v>0</v>
      </c>
      <c r="L33" s="33">
        <f t="shared" si="7"/>
        <v>-11.26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-15799.24</v>
      </c>
      <c r="J34" s="17">
        <v>0</v>
      </c>
      <c r="K34" s="17">
        <v>0</v>
      </c>
      <c r="L34" s="33">
        <f t="shared" si="7"/>
        <v>-15799.24</v>
      </c>
      <c r="M34"/>
    </row>
    <row r="35" spans="1:13" s="36" customFormat="1" ht="18.75" customHeight="1">
      <c r="A35" s="27" t="s">
        <v>34</v>
      </c>
      <c r="B35" s="38">
        <f>SUM(B36:B47)</f>
        <v>-94266.70000000001</v>
      </c>
      <c r="C35" s="38">
        <f aca="true" t="shared" si="10" ref="C35:K35">SUM(C36:C47)</f>
        <v>-2025.95</v>
      </c>
      <c r="D35" s="38">
        <f t="shared" si="10"/>
        <v>-6439.18</v>
      </c>
      <c r="E35" s="38">
        <f t="shared" si="10"/>
        <v>-10154.909999999949</v>
      </c>
      <c r="F35" s="38">
        <f t="shared" si="10"/>
        <v>-5574.6</v>
      </c>
      <c r="G35" s="38">
        <f t="shared" si="10"/>
        <v>-3342.18</v>
      </c>
      <c r="H35" s="38">
        <f t="shared" si="10"/>
        <v>-10255.12</v>
      </c>
      <c r="I35" s="38">
        <f t="shared" si="10"/>
        <v>-2361.46</v>
      </c>
      <c r="J35" s="38">
        <f t="shared" si="10"/>
        <v>-2903.44</v>
      </c>
      <c r="K35" s="38">
        <f t="shared" si="10"/>
        <v>-3600.26</v>
      </c>
      <c r="L35" s="33">
        <f t="shared" si="7"/>
        <v>-140923.79999999996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2011500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73</v>
      </c>
      <c r="B46" s="17">
        <v>-3187.33</v>
      </c>
      <c r="C46" s="17">
        <v>-2025.95</v>
      </c>
      <c r="D46" s="17">
        <v>-6439.18</v>
      </c>
      <c r="E46" s="17">
        <v>-5239.09</v>
      </c>
      <c r="F46" s="17">
        <v>-5574.6</v>
      </c>
      <c r="G46" s="17">
        <v>-3342.18</v>
      </c>
      <c r="H46" s="17">
        <v>-1806.58</v>
      </c>
      <c r="I46" s="17">
        <v>-2361.46</v>
      </c>
      <c r="J46" s="17">
        <v>-2903.44</v>
      </c>
      <c r="K46" s="17">
        <v>-3600.26</v>
      </c>
      <c r="L46" s="30">
        <f t="shared" si="11"/>
        <v>-36480.07000000001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611425.2599999999</v>
      </c>
      <c r="C50" s="41">
        <f>IF(C18+C29+C42+C51&lt;0,0,C18+C29+C51)</f>
        <v>436118.22</v>
      </c>
      <c r="D50" s="41">
        <f>IF(D18+D29+D42+D51&lt;0,0,D18+D29+D51)</f>
        <v>1383929.7500000005</v>
      </c>
      <c r="E50" s="41">
        <f>IF(E18+E29+E42+E51&lt;0,0,E18+E29+E51)</f>
        <v>1134800.31</v>
      </c>
      <c r="F50" s="41">
        <f>IF(F18+F29+F42+F51&lt;0,0,F18+F29+F51)</f>
        <v>1216606.68</v>
      </c>
      <c r="G50" s="41">
        <f>IF(G18+G29+G42+G51&lt;0,0,G18+G29+G51)</f>
        <v>720668.89</v>
      </c>
      <c r="H50" s="41">
        <f>IF(H18+H29+H42+H51&lt;0,0,H18+H29+H51)</f>
        <v>384376.73</v>
      </c>
      <c r="I50" s="41">
        <f>IF(I18+I29+I42+I51&lt;0,0,I18+I29+I51)</f>
        <v>502373.8900000001</v>
      </c>
      <c r="J50" s="41">
        <f>IF(J18+J29+J42+J51&lt;0,0,J18+J29+J51)</f>
        <v>625779.9199999999</v>
      </c>
      <c r="K50" s="41">
        <f>IF(K18+K29+K42+K51&lt;0,0,K18+K29+K51)</f>
        <v>768146.1899999998</v>
      </c>
      <c r="L50" s="42">
        <f>SUM(B50:K50)</f>
        <v>7784225.839999999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611425.26</v>
      </c>
      <c r="C56" s="41">
        <f aca="true" t="shared" si="12" ref="C56:J56">SUM(C57:C68)</f>
        <v>436118.22</v>
      </c>
      <c r="D56" s="41">
        <f t="shared" si="12"/>
        <v>1383929.75</v>
      </c>
      <c r="E56" s="41">
        <f t="shared" si="12"/>
        <v>1134800.3</v>
      </c>
      <c r="F56" s="41">
        <f t="shared" si="12"/>
        <v>1216606.67</v>
      </c>
      <c r="G56" s="41">
        <f t="shared" si="12"/>
        <v>720668.89</v>
      </c>
      <c r="H56" s="41">
        <f t="shared" si="12"/>
        <v>384376.73</v>
      </c>
      <c r="I56" s="41">
        <f>SUM(I57:I71)</f>
        <v>502373.89</v>
      </c>
      <c r="J56" s="41">
        <f t="shared" si="12"/>
        <v>625779.9199999999</v>
      </c>
      <c r="K56" s="41">
        <f>SUM(K57:K70)</f>
        <v>768146.19</v>
      </c>
      <c r="L56" s="46">
        <f>SUM(B56:K56)</f>
        <v>7784225.82</v>
      </c>
      <c r="M56" s="40"/>
    </row>
    <row r="57" spans="1:13" ht="18.75" customHeight="1">
      <c r="A57" s="47" t="s">
        <v>50</v>
      </c>
      <c r="B57" s="48">
        <v>559392.97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559392.97</v>
      </c>
      <c r="M57" s="40"/>
    </row>
    <row r="58" spans="1:12" ht="18.75" customHeight="1">
      <c r="A58" s="47" t="s">
        <v>60</v>
      </c>
      <c r="B58" s="17">
        <v>0</v>
      </c>
      <c r="C58" s="48">
        <v>380600.37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380600.37</v>
      </c>
    </row>
    <row r="59" spans="1:12" ht="18.75" customHeight="1">
      <c r="A59" s="47" t="s">
        <v>61</v>
      </c>
      <c r="B59" s="17">
        <v>0</v>
      </c>
      <c r="C59" s="48">
        <v>55517.85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55517.85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1383929.75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1383929.75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1134800.3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1134800.3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1216606.67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1216606.67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720668.89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720668.89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384376.73</v>
      </c>
      <c r="I64" s="17">
        <v>0</v>
      </c>
      <c r="J64" s="17">
        <v>0</v>
      </c>
      <c r="K64" s="17">
        <v>0</v>
      </c>
      <c r="L64" s="46">
        <f t="shared" si="13"/>
        <v>384376.73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f>+J50</f>
        <v>625779.9199999999</v>
      </c>
      <c r="K66" s="17">
        <v>0</v>
      </c>
      <c r="L66" s="46">
        <f t="shared" si="13"/>
        <v>625779.9199999999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318780.67</v>
      </c>
      <c r="L67" s="46">
        <f t="shared" si="13"/>
        <v>318780.67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351503.7</v>
      </c>
      <c r="L68" s="46">
        <f t="shared" si="13"/>
        <v>351503.7</v>
      </c>
    </row>
    <row r="69" spans="1:12" ht="18.75" customHeight="1">
      <c r="A69" s="47" t="s">
        <v>70</v>
      </c>
      <c r="B69" s="48">
        <v>52032.29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52032.29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97861.82</v>
      </c>
      <c r="L70" s="49">
        <f>SUM(B70:K70)</f>
        <v>97861.82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502373.89</v>
      </c>
      <c r="J71" s="52">
        <v>0</v>
      </c>
      <c r="K71" s="52">
        <v>0</v>
      </c>
      <c r="L71" s="51">
        <f>SUM(B71:K71)</f>
        <v>502373.89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2022-04-07T17:59:12Z</dcterms:modified>
  <cp:category/>
  <cp:version/>
  <cp:contentType/>
  <cp:contentStatus/>
</cp:coreProperties>
</file>