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<sst xmlns="http://schemas.openxmlformats.org/spreadsheetml/2006/main" count="81" uniqueCount="80">
  <si>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</si>
  <si>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</si>
  <si>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</si>
  <si>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</si>
  <si>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</si>
  <si>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</si>
  <si>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</si>
  <si>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</si>
  <si>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</si>
  <si>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</si>
  <si>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</si>
  <si>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</si>
  <si>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</si>
  <si>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</si>
  <si>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</si>
  <si>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</si>
  <si>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</si>
  <si>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</si>
  <si>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</si>
  <si>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</si>
  <si>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</si>
  <si>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</si>
  <si>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</si>
  <si>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</si>
  <si>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</si>
  <si>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</si>
  <si>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</si>
  <si>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</si>
  <si>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</si>
  <si>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</si>
  <si>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</si>
  <si>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</si>
  <si>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</si>
  <si>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</si>
  <si>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</si>
  <si>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</si>
  <si>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</si>
  <si>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</si>
  <si>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</si>
  <si>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</si>
  <si>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</si>
  <si>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</si>
  <si>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</si>
  <si>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</si>
  <si>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</si>
  <si>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</si>
  <si>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</si>
  <si>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</si>
  <si>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</si>
  <si>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</si>
  <si>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</si>
  <si>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</si>
  <si>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</si>
  <si>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</si>
  <si>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</si>
  <si>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</si>
  <si>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</si>
  <si>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</si>
  <si>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</si>
  <si>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</si>
  <si>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</si>
  <si>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</si>
  <si>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</si>
  <si>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</si>
  <si>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</si>
  <si>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</si>
  <si>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</si>
  <si>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</si>
  <si>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</si>
  <si>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</si>
  <si>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</si>
  <si>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</si>
  <si>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26/03/22 - VENCIMENTO 01/04/22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</si>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</sst>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45061</v>
      </c>
      <c r="C7" s="10">
        <f>C8+C11</f>
        <v>57153</v>
      </c>
      <c r="D7" s="10">
        <f aca="true" t="shared" si="0" ref="D7:K7">D8+D11</f>
        <v>179619</v>
      </c>
      <c r="E7" s="10">
        <f t="shared" si="0"/>
        <v>153691</v>
      </c>
      <c r="F7" s="10">
        <f t="shared" si="0"/>
        <v>156201</v>
      </c>
      <c r="G7" s="10">
        <f t="shared" si="0"/>
        <v>70784</v>
      </c>
      <c r="H7" s="10">
        <f t="shared" si="0"/>
        <v>36361</v>
      </c>
      <c r="I7" s="10">
        <f t="shared" si="0"/>
        <v>64885</v>
      </c>
      <c r="J7" s="10">
        <f t="shared" si="0"/>
        <v>46128</v>
      </c>
      <c r="K7" s="10">
        <f t="shared" si="0"/>
        <v>122252</v>
      </c>
      <c r="L7" s="10">
        <f>SUM(B7:K7)</f>
        <v>932135</v>
      </c>
      <c r="M7" s="11"/>
    </row>
    <row r="8" spans="1:13" ht="17.25" customHeight="1">
      <c r="A8" s="12" t="s">
        <v>18</v>
      </c>
      <c r="B8" s="13">
        <f>B9+B10</f>
        <v>4437</v>
      </c>
      <c r="C8" s="13">
        <f aca="true" t="shared" si="1" ref="C8:K8">C9+C10</f>
        <v>5073</v>
      </c>
      <c r="D8" s="13">
        <f t="shared" si="1"/>
        <v>16353</v>
      </c>
      <c r="E8" s="13">
        <f t="shared" si="1"/>
        <v>12470</v>
      </c>
      <c r="F8" s="13">
        <f t="shared" si="1"/>
        <v>11884</v>
      </c>
      <c r="G8" s="13">
        <f t="shared" si="1"/>
        <v>6914</v>
      </c>
      <c r="H8" s="13">
        <f t="shared" si="1"/>
        <v>3021</v>
      </c>
      <c r="I8" s="13">
        <f t="shared" si="1"/>
        <v>4002</v>
      </c>
      <c r="J8" s="13">
        <f t="shared" si="1"/>
        <v>3792</v>
      </c>
      <c r="K8" s="13">
        <f t="shared" si="1"/>
        <v>9185</v>
      </c>
      <c r="L8" s="13">
        <f>SUM(B8:K8)</f>
        <v>77131</v>
      </c>
      <c r="M8"/>
    </row>
    <row r="9" spans="1:13" ht="17.25" customHeight="1">
      <c r="A9" s="14" t="s">
        <v>19</v>
      </c>
      <c r="B9" s="15">
        <v>4437</v>
      </c>
      <c r="C9" s="15">
        <v>5073</v>
      </c>
      <c r="D9" s="15">
        <v>16353</v>
      </c>
      <c r="E9" s="15">
        <v>12470</v>
      </c>
      <c r="F9" s="15">
        <v>11884</v>
      </c>
      <c r="G9" s="15">
        <v>6914</v>
      </c>
      <c r="H9" s="15">
        <v>3019</v>
      </c>
      <c r="I9" s="15">
        <v>4002</v>
      </c>
      <c r="J9" s="15">
        <v>3792</v>
      </c>
      <c r="K9" s="15">
        <v>9185</v>
      </c>
      <c r="L9" s="13">
        <f>SUM(B9:K9)</f>
        <v>77129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40624</v>
      </c>
      <c r="C11" s="15">
        <v>52080</v>
      </c>
      <c r="D11" s="15">
        <v>163266</v>
      </c>
      <c r="E11" s="15">
        <v>141221</v>
      </c>
      <c r="F11" s="15">
        <v>144317</v>
      </c>
      <c r="G11" s="15">
        <v>63870</v>
      </c>
      <c r="H11" s="15">
        <v>33340</v>
      </c>
      <c r="I11" s="15">
        <v>60883</v>
      </c>
      <c r="J11" s="15">
        <v>42336</v>
      </c>
      <c r="K11" s="15">
        <v>113067</v>
      </c>
      <c r="L11" s="13">
        <f>SUM(B11:K11)</f>
        <v>855004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1.318453298502755</v>
      </c>
      <c r="C16" s="22">
        <v>1.216905659083087</v>
      </c>
      <c r="D16" s="22">
        <v>1.101741056887101</v>
      </c>
      <c r="E16" s="22">
        <v>1.128245820918251</v>
      </c>
      <c r="F16" s="22">
        <v>1.222963630682702</v>
      </c>
      <c r="G16" s="22">
        <v>1.216683210547746</v>
      </c>
      <c r="H16" s="22">
        <v>1.173928426272853</v>
      </c>
      <c r="I16" s="22">
        <v>1.207502615512967</v>
      </c>
      <c r="J16" s="22">
        <v>1.320465895281428</v>
      </c>
      <c r="K16" s="22">
        <v>1.098218163054208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387485.1699999999</v>
      </c>
      <c r="C18" s="25">
        <f aca="true" t="shared" si="2" ref="C18:K18">SUM(C19:C26)</f>
        <v>253919.09000000005</v>
      </c>
      <c r="D18" s="25">
        <f t="shared" si="2"/>
        <v>867146.15</v>
      </c>
      <c r="E18" s="25">
        <f t="shared" si="2"/>
        <v>762668.1299999998</v>
      </c>
      <c r="F18" s="25">
        <f t="shared" si="2"/>
        <v>748278.0100000001</v>
      </c>
      <c r="G18" s="25">
        <f t="shared" si="2"/>
        <v>371826.91000000003</v>
      </c>
      <c r="H18" s="25">
        <f t="shared" si="2"/>
        <v>204355.97000000003</v>
      </c>
      <c r="I18" s="25">
        <f t="shared" si="2"/>
        <v>303638.37999999995</v>
      </c>
      <c r="J18" s="25">
        <f t="shared" si="2"/>
        <v>258886.25</v>
      </c>
      <c r="K18" s="25">
        <f t="shared" si="2"/>
        <v>461384.46</v>
      </c>
      <c r="L18" s="25">
        <f>SUM(B18:K18)</f>
        <v>4619588.5200000005</v>
      </c>
      <c r="M18"/>
    </row>
    <row r="19" spans="1:13" ht="17.25" customHeight="1">
      <c r="A19" s="26" t="s">
        <v>24</v>
      </c>
      <c r="B19" s="60">
        <f>ROUND((B13+B14)*B7,2)</f>
        <v>291639.3</v>
      </c>
      <c r="C19" s="60">
        <f aca="true" t="shared" si="3" ref="C19:K19">ROUND((C13+C14)*C7,2)</f>
        <v>202304.47</v>
      </c>
      <c r="D19" s="60">
        <f t="shared" si="3"/>
        <v>756716.89</v>
      </c>
      <c r="E19" s="60">
        <f t="shared" si="3"/>
        <v>655860.97</v>
      </c>
      <c r="F19" s="60">
        <f t="shared" si="3"/>
        <v>588955.87</v>
      </c>
      <c r="G19" s="60">
        <f t="shared" si="3"/>
        <v>293463.39</v>
      </c>
      <c r="H19" s="60">
        <f t="shared" si="3"/>
        <v>166057.05</v>
      </c>
      <c r="I19" s="60">
        <f t="shared" si="3"/>
        <v>245680.56</v>
      </c>
      <c r="J19" s="60">
        <f t="shared" si="3"/>
        <v>188105.37</v>
      </c>
      <c r="K19" s="60">
        <f t="shared" si="3"/>
        <v>407099.16</v>
      </c>
      <c r="L19" s="33">
        <f>SUM(B19:K19)</f>
        <v>3795883.0300000003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92873.5</v>
      </c>
      <c r="C20" s="33">
        <f t="shared" si="4"/>
        <v>43880.98</v>
      </c>
      <c r="D20" s="33">
        <f t="shared" si="4"/>
        <v>76989.18</v>
      </c>
      <c r="E20" s="33">
        <f t="shared" si="4"/>
        <v>84111.43</v>
      </c>
      <c r="F20" s="33">
        <f t="shared" si="4"/>
        <v>131315.74</v>
      </c>
      <c r="G20" s="33">
        <f t="shared" si="4"/>
        <v>63588.59</v>
      </c>
      <c r="H20" s="33">
        <f t="shared" si="4"/>
        <v>28882.04</v>
      </c>
      <c r="I20" s="33">
        <f t="shared" si="4"/>
        <v>50979.36</v>
      </c>
      <c r="J20" s="33">
        <f t="shared" si="4"/>
        <v>60281.36</v>
      </c>
      <c r="K20" s="33">
        <f t="shared" si="4"/>
        <v>39984.53</v>
      </c>
      <c r="L20" s="33">
        <f aca="true" t="shared" si="5" ref="L19:L26">SUM(B20:K20)</f>
        <v>672886.71</v>
      </c>
      <c r="M20"/>
    </row>
    <row r="21" spans="1:13" ht="17.25" customHeight="1">
      <c r="A21" s="27" t="s">
        <v>26</v>
      </c>
      <c r="B21" s="33">
        <v>581.42</v>
      </c>
      <c r="C21" s="33">
        <v>5620.39</v>
      </c>
      <c r="D21" s="33">
        <v>28338.07</v>
      </c>
      <c r="E21" s="33">
        <v>19323.36</v>
      </c>
      <c r="F21" s="33">
        <v>24706.88</v>
      </c>
      <c r="G21" s="33">
        <v>13826.43</v>
      </c>
      <c r="H21" s="33">
        <v>7406.39</v>
      </c>
      <c r="I21" s="33">
        <v>4748.26</v>
      </c>
      <c r="J21" s="33">
        <v>6783.23</v>
      </c>
      <c r="K21" s="33">
        <v>10174.84</v>
      </c>
      <c r="L21" s="33">
        <f t="shared" si="5"/>
        <v>121509.26999999997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75</v>
      </c>
      <c r="B24" s="33">
        <v>510.54</v>
      </c>
      <c r="C24" s="33">
        <v>334.17</v>
      </c>
      <c r="D24" s="33">
        <v>1144.07</v>
      </c>
      <c r="E24" s="33">
        <v>1004.83</v>
      </c>
      <c r="F24" s="33">
        <v>986.27</v>
      </c>
      <c r="G24" s="33">
        <v>489.65</v>
      </c>
      <c r="H24" s="33">
        <v>269.19</v>
      </c>
      <c r="I24" s="33">
        <v>401.47</v>
      </c>
      <c r="J24" s="33">
        <v>341.13</v>
      </c>
      <c r="K24" s="33">
        <v>608.01</v>
      </c>
      <c r="L24" s="33">
        <f t="shared" si="5"/>
        <v>6089.33</v>
      </c>
      <c r="M24"/>
    </row>
    <row r="25" spans="1:13" ht="17.25" customHeight="1">
      <c r="A25" s="27" t="s">
        <v>76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-113441.09000000001</v>
      </c>
      <c r="C29" s="33">
        <f t="shared" si="6"/>
        <v>-24179.4</v>
      </c>
      <c r="D29" s="33">
        <f t="shared" si="6"/>
        <v>-78314.95</v>
      </c>
      <c r="E29" s="33">
        <f t="shared" si="6"/>
        <v>-65371.32</v>
      </c>
      <c r="F29" s="33">
        <f t="shared" si="6"/>
        <v>-57773.869999999995</v>
      </c>
      <c r="G29" s="33">
        <f t="shared" si="6"/>
        <v>-33144.38</v>
      </c>
      <c r="H29" s="33">
        <f t="shared" si="6"/>
        <v>-23229.020000000004</v>
      </c>
      <c r="I29" s="33">
        <f t="shared" si="6"/>
        <v>-19841.22</v>
      </c>
      <c r="J29" s="33">
        <f t="shared" si="6"/>
        <v>-18581.71</v>
      </c>
      <c r="K29" s="33">
        <f t="shared" si="6"/>
        <v>-43794.89</v>
      </c>
      <c r="L29" s="33">
        <f aca="true" t="shared" si="7" ref="L29:L36">SUM(B29:K29)</f>
        <v>-477671.85000000003</v>
      </c>
      <c r="M29"/>
    </row>
    <row r="30" spans="1:13" ht="18.75" customHeight="1">
      <c r="A30" s="27" t="s">
        <v>30</v>
      </c>
      <c r="B30" s="33">
        <f>B31+B32+B33+B34</f>
        <v>-19522.8</v>
      </c>
      <c r="C30" s="33">
        <f aca="true" t="shared" si="8" ref="C30:K30">C31+C32+C33+C34</f>
        <v>-22321.2</v>
      </c>
      <c r="D30" s="33">
        <f t="shared" si="8"/>
        <v>-71953.2</v>
      </c>
      <c r="E30" s="33">
        <f t="shared" si="8"/>
        <v>-54868</v>
      </c>
      <c r="F30" s="33">
        <f t="shared" si="8"/>
        <v>-52289.6</v>
      </c>
      <c r="G30" s="33">
        <f t="shared" si="8"/>
        <v>-30421.6</v>
      </c>
      <c r="H30" s="33">
        <f t="shared" si="8"/>
        <v>-13283.6</v>
      </c>
      <c r="I30" s="33">
        <f t="shared" si="8"/>
        <v>-17608.8</v>
      </c>
      <c r="J30" s="33">
        <f t="shared" si="8"/>
        <v>-16684.8</v>
      </c>
      <c r="K30" s="33">
        <f t="shared" si="8"/>
        <v>-40414</v>
      </c>
      <c r="L30" s="33">
        <f t="shared" si="7"/>
        <v>-339367.6</v>
      </c>
      <c r="M30"/>
    </row>
    <row r="31" spans="1:13" s="36" customFormat="1" ht="18.75" customHeight="1">
      <c r="A31" s="34" t="s">
        <v>57</v>
      </c>
      <c r="B31" s="33">
        <f>-ROUND((B9)*$E$3,2)</f>
        <v>-19522.8</v>
      </c>
      <c r="C31" s="33">
        <f aca="true" t="shared" si="9" ref="C31:K31">-ROUND((C9)*$E$3,2)</f>
        <v>-22321.2</v>
      </c>
      <c r="D31" s="33">
        <f t="shared" si="9"/>
        <v>-71953.2</v>
      </c>
      <c r="E31" s="33">
        <f t="shared" si="9"/>
        <v>-54868</v>
      </c>
      <c r="F31" s="33">
        <f t="shared" si="9"/>
        <v>-52289.6</v>
      </c>
      <c r="G31" s="33">
        <f t="shared" si="9"/>
        <v>-30421.6</v>
      </c>
      <c r="H31" s="33">
        <f t="shared" si="9"/>
        <v>-13283.6</v>
      </c>
      <c r="I31" s="33">
        <f t="shared" si="9"/>
        <v>-17608.8</v>
      </c>
      <c r="J31" s="33">
        <f t="shared" si="9"/>
        <v>-16684.8</v>
      </c>
      <c r="K31" s="33">
        <f t="shared" si="9"/>
        <v>-40414</v>
      </c>
      <c r="L31" s="33">
        <f t="shared" si="7"/>
        <v>-339367.6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-93918.29000000001</v>
      </c>
      <c r="C35" s="38">
        <f aca="true" t="shared" si="10" ref="C35:K35">SUM(C36:C47)</f>
        <v>-1858.2</v>
      </c>
      <c r="D35" s="38">
        <f t="shared" si="10"/>
        <v>-6361.75</v>
      </c>
      <c r="E35" s="38">
        <f t="shared" si="10"/>
        <v>-10503.32</v>
      </c>
      <c r="F35" s="38">
        <f t="shared" si="10"/>
        <v>-5484.27</v>
      </c>
      <c r="G35" s="38">
        <f t="shared" si="10"/>
        <v>-2722.78</v>
      </c>
      <c r="H35" s="38">
        <f t="shared" si="10"/>
        <v>-9945.420000000002</v>
      </c>
      <c r="I35" s="38">
        <f t="shared" si="10"/>
        <v>-2232.42</v>
      </c>
      <c r="J35" s="38">
        <f t="shared" si="10"/>
        <v>-1896.91</v>
      </c>
      <c r="K35" s="38">
        <f t="shared" si="10"/>
        <v>-3380.89</v>
      </c>
      <c r="L35" s="33">
        <f t="shared" si="7"/>
        <v>-138304.25000000003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78</v>
      </c>
      <c r="B46" s="17">
        <v>-2838.92</v>
      </c>
      <c r="C46" s="17">
        <v>-1858.2</v>
      </c>
      <c r="D46" s="17">
        <v>-6361.75</v>
      </c>
      <c r="E46" s="17">
        <v>-5587.5</v>
      </c>
      <c r="F46" s="17">
        <v>-5484.27</v>
      </c>
      <c r="G46" s="17">
        <v>-2722.78</v>
      </c>
      <c r="H46" s="17">
        <v>-1496.88</v>
      </c>
      <c r="I46" s="17">
        <v>-2232.42</v>
      </c>
      <c r="J46" s="17">
        <v>-1896.91</v>
      </c>
      <c r="K46" s="17">
        <v>-3380.89</v>
      </c>
      <c r="L46" s="30">
        <f t="shared" si="11"/>
        <v>-33860.520000000004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195517.28999999986</v>
      </c>
      <c r="C50" s="41">
        <f>IF(C18+C29+C42+C51&lt;0,0,C18+C29+C51)</f>
        <v>229739.69000000006</v>
      </c>
      <c r="D50" s="41">
        <f>IF(D18+D29+D42+D51&lt;0,0,D18+D29+D51)</f>
        <v>788831.2000000001</v>
      </c>
      <c r="E50" s="41">
        <f>IF(E18+E29+E42+E51&lt;0,0,E18+E29+E51)</f>
        <v>697296.8099999998</v>
      </c>
      <c r="F50" s="41">
        <f>IF(F18+F29+F42+F51&lt;0,0,F18+F29+F51)</f>
        <v>690504.1400000001</v>
      </c>
      <c r="G50" s="41">
        <f>IF(G18+G29+G42+G51&lt;0,0,G18+G29+G51)</f>
        <v>338682.53</v>
      </c>
      <c r="H50" s="41">
        <f>IF(H18+H29+H42+H51&lt;0,0,H18+H29+H51)</f>
        <v>181126.95</v>
      </c>
      <c r="I50" s="41">
        <f>IF(I18+I29+I42+I51&lt;0,0,I18+I29+I51)</f>
        <v>283797.1599999999</v>
      </c>
      <c r="J50" s="41">
        <f>IF(J18+J29+J42+J51&lt;0,0,J18+J29+J51)</f>
        <v>240304.54</v>
      </c>
      <c r="K50" s="41">
        <f>IF(K18+K29+K42+K51&lt;0,0,K18+K29+K51)</f>
        <v>417589.57</v>
      </c>
      <c r="L50" s="42">
        <f>SUM(B50:K50)</f>
        <v>4063389.8800000004</v>
      </c>
      <c r="M50" s="53"/>
    </row>
    <row r="51" spans="1:12" ht="18.75" customHeight="1">
      <c r="A51" s="27" t="s">
        <v>47</v>
      </c>
      <c r="B51" s="18">
        <v>-78526.79000000004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195517.28</v>
      </c>
      <c r="C56" s="41">
        <f aca="true" t="shared" si="12" ref="C56:J56">SUM(C57:C68)</f>
        <v>229739.71000000002</v>
      </c>
      <c r="D56" s="41">
        <f t="shared" si="12"/>
        <v>788831.19</v>
      </c>
      <c r="E56" s="41">
        <f t="shared" si="12"/>
        <v>697296.81</v>
      </c>
      <c r="F56" s="41">
        <f t="shared" si="12"/>
        <v>690504.13</v>
      </c>
      <c r="G56" s="41">
        <f t="shared" si="12"/>
        <v>338682.52</v>
      </c>
      <c r="H56" s="41">
        <f t="shared" si="12"/>
        <v>181126.95</v>
      </c>
      <c r="I56" s="41">
        <f>SUM(I57:I71)</f>
        <v>283797.16</v>
      </c>
      <c r="J56" s="41">
        <f t="shared" si="12"/>
        <v>240304.54</v>
      </c>
      <c r="K56" s="41">
        <f>SUM(K57:K70)</f>
        <v>417589.57</v>
      </c>
      <c r="L56" s="46">
        <f>SUM(B56:K56)</f>
        <v>4063389.8600000003</v>
      </c>
      <c r="M56" s="40"/>
    </row>
    <row r="57" spans="1:13" ht="18.75" customHeight="1">
      <c r="A57" s="47" t="s">
        <v>50</v>
      </c>
      <c r="B57" s="48">
        <v>195517.28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195517.28</v>
      </c>
      <c r="M57" s="40"/>
    </row>
    <row r="58" spans="1:12" ht="18.75" customHeight="1">
      <c r="A58" s="47" t="s">
        <v>60</v>
      </c>
      <c r="B58" s="17">
        <v>0</v>
      </c>
      <c r="C58" s="48">
        <v>200792.51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200792.51</v>
      </c>
    </row>
    <row r="59" spans="1:12" ht="18.75" customHeight="1">
      <c r="A59" s="47" t="s">
        <v>61</v>
      </c>
      <c r="B59" s="17">
        <v>0</v>
      </c>
      <c r="C59" s="48">
        <v>28947.2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28947.2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788831.19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788831.19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697296.81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697296.81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690504.13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690504.13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338682.52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338682.52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181126.95</v>
      </c>
      <c r="I64" s="17">
        <v>0</v>
      </c>
      <c r="J64" s="17">
        <v>0</v>
      </c>
      <c r="K64" s="17">
        <v>0</v>
      </c>
      <c r="L64" s="46">
        <f t="shared" si="13"/>
        <v>181126.95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240304.54</v>
      </c>
      <c r="K66" s="17">
        <v>0</v>
      </c>
      <c r="L66" s="46">
        <f t="shared" si="13"/>
        <v>240304.54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209504.69</v>
      </c>
      <c r="L67" s="46">
        <f t="shared" si="13"/>
        <v>209504.69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208084.88</v>
      </c>
      <c r="L68" s="46">
        <f t="shared" si="13"/>
        <v>208084.88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283797.16</v>
      </c>
      <c r="J71" s="52">
        <v>0</v>
      </c>
      <c r="K71" s="52">
        <v>0</v>
      </c>
      <c r="L71" s="51">
        <f>SUM(B71:K71)</f>
        <v>283797.16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2022-03-31T19:42:54Z</dcterms:modified>
  <cp:category/>
  <cp:version/>
  <cp:contentType/>
  <cp:contentStatus/>
</cp:coreProperties>
</file>