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<sst xmlns="http://schemas.openxmlformats.org/spreadsheetml/2006/main" count="81" uniqueCount="80">
  <si>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</si>
  <si>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</si>
  <si>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</si>
  <si>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</si>
  <si>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</si>
  <si>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</si>
  <si>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</si>
  <si>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</si>
  <si>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</si>
  <si>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</si>
  <si>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</si>
  <si>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</si>
  <si>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</si>
  <si>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</si>
  <si>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</si>
  <si>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</si>
  <si>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</si>
  <si>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</si>
  <si>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</si>
  <si>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</si>
  <si>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</si>
  <si>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</si>
  <si>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</si>
  <si>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</si>
  <si>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</si>
  <si>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</si>
  <si>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</si>
  <si>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</si>
  <si>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</si>
  <si>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</si>
  <si>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</si>
  <si>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</si>
  <si>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</si>
  <si>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</si>
  <si>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</si>
  <si>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</si>
  <si>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</si>
  <si>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</si>
  <si>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</si>
  <si>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</si>
  <si>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</si>
  <si>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</si>
  <si>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</si>
  <si>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</si>
  <si>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</si>
  <si>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</si>
  <si>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</si>
  <si>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</si>
  <si>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</si>
  <si>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</si>
  <si>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</si>
  <si>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</si>
  <si>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</si>
  <si>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</si>
  <si>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</si>
  <si>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</si>
  <si>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</si>
  <si>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</si>
  <si>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</si>
  <si>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</si>
  <si>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</si>
  <si>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</si>
  <si>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</si>
  <si>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</si>
  <si>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</si>
  <si>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</si>
  <si>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</si>
  <si>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</si>
  <si>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</si>
  <si>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</si>
  <si>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</si>
  <si>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</si>
  <si>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19/03/22 - VENCIMENTO 25/03/22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</si>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</sst>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44412</v>
      </c>
      <c r="C7" s="10">
        <f>C8+C11</f>
        <v>57971</v>
      </c>
      <c r="D7" s="10">
        <f aca="true" t="shared" si="0" ref="D7:K7">D8+D11</f>
        <v>182220</v>
      </c>
      <c r="E7" s="10">
        <f t="shared" si="0"/>
        <v>151621</v>
      </c>
      <c r="F7" s="10">
        <f t="shared" si="0"/>
        <v>157460</v>
      </c>
      <c r="G7" s="10">
        <f t="shared" si="0"/>
        <v>71889</v>
      </c>
      <c r="H7" s="10">
        <f t="shared" si="0"/>
        <v>36340</v>
      </c>
      <c r="I7" s="10">
        <f t="shared" si="0"/>
        <v>65467</v>
      </c>
      <c r="J7" s="10">
        <f t="shared" si="0"/>
        <v>46573</v>
      </c>
      <c r="K7" s="10">
        <f t="shared" si="0"/>
        <v>124894</v>
      </c>
      <c r="L7" s="10">
        <f>SUM(B7:K7)</f>
        <v>938847</v>
      </c>
      <c r="M7" s="11"/>
    </row>
    <row r="8" spans="1:13" ht="17.25" customHeight="1">
      <c r="A8" s="12" t="s">
        <v>18</v>
      </c>
      <c r="B8" s="13">
        <f>B9+B10</f>
        <v>4322</v>
      </c>
      <c r="C8" s="13">
        <f aca="true" t="shared" si="1" ref="C8:K8">C9+C10</f>
        <v>5155</v>
      </c>
      <c r="D8" s="13">
        <f t="shared" si="1"/>
        <v>16933</v>
      </c>
      <c r="E8" s="13">
        <f t="shared" si="1"/>
        <v>12467</v>
      </c>
      <c r="F8" s="13">
        <f t="shared" si="1"/>
        <v>12003</v>
      </c>
      <c r="G8" s="13">
        <f t="shared" si="1"/>
        <v>7161</v>
      </c>
      <c r="H8" s="13">
        <f t="shared" si="1"/>
        <v>3019</v>
      </c>
      <c r="I8" s="13">
        <f t="shared" si="1"/>
        <v>3962</v>
      </c>
      <c r="J8" s="13">
        <f t="shared" si="1"/>
        <v>3841</v>
      </c>
      <c r="K8" s="13">
        <f t="shared" si="1"/>
        <v>9765</v>
      </c>
      <c r="L8" s="13">
        <f>SUM(B8:K8)</f>
        <v>78628</v>
      </c>
      <c r="M8"/>
    </row>
    <row r="9" spans="1:13" ht="17.25" customHeight="1">
      <c r="A9" s="14" t="s">
        <v>19</v>
      </c>
      <c r="B9" s="15">
        <v>4320</v>
      </c>
      <c r="C9" s="15">
        <v>5155</v>
      </c>
      <c r="D9" s="15">
        <v>16933</v>
      </c>
      <c r="E9" s="15">
        <v>12467</v>
      </c>
      <c r="F9" s="15">
        <v>12003</v>
      </c>
      <c r="G9" s="15">
        <v>7161</v>
      </c>
      <c r="H9" s="15">
        <v>3007</v>
      </c>
      <c r="I9" s="15">
        <v>3962</v>
      </c>
      <c r="J9" s="15">
        <v>3841</v>
      </c>
      <c r="K9" s="15">
        <v>9765</v>
      </c>
      <c r="L9" s="13">
        <f>SUM(B9:K9)</f>
        <v>78614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40090</v>
      </c>
      <c r="C11" s="15">
        <v>52816</v>
      </c>
      <c r="D11" s="15">
        <v>165287</v>
      </c>
      <c r="E11" s="15">
        <v>139154</v>
      </c>
      <c r="F11" s="15">
        <v>145457</v>
      </c>
      <c r="G11" s="15">
        <v>64728</v>
      </c>
      <c r="H11" s="15">
        <v>33321</v>
      </c>
      <c r="I11" s="15">
        <v>61505</v>
      </c>
      <c r="J11" s="15">
        <v>42732</v>
      </c>
      <c r="K11" s="15">
        <v>115129</v>
      </c>
      <c r="L11" s="13">
        <f>SUM(B11:K11)</f>
        <v>860219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75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1.330742841493472</v>
      </c>
      <c r="C16" s="22">
        <v>1.237701165232976</v>
      </c>
      <c r="D16" s="22">
        <v>1.103166923867575</v>
      </c>
      <c r="E16" s="22">
        <v>1.128706856217026</v>
      </c>
      <c r="F16" s="22">
        <v>1.214871336022646</v>
      </c>
      <c r="G16" s="22">
        <v>1.213357204599154</v>
      </c>
      <c r="H16" s="22">
        <v>1.142413982426479</v>
      </c>
      <c r="I16" s="22">
        <v>1.209418188265139</v>
      </c>
      <c r="J16" s="22">
        <v>1.316970120164288</v>
      </c>
      <c r="K16" s="22">
        <v>1.093783774472488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SUM(B19:B26)</f>
        <v>384438.34</v>
      </c>
      <c r="C18" s="25">
        <f aca="true" t="shared" si="2" ref="C18:K18">SUM(C19:C26)</f>
        <v>260911.90000000005</v>
      </c>
      <c r="D18" s="25">
        <f t="shared" si="2"/>
        <v>876786.5100000001</v>
      </c>
      <c r="E18" s="25">
        <f t="shared" si="2"/>
        <v>750548.53</v>
      </c>
      <c r="F18" s="25">
        <f t="shared" si="2"/>
        <v>746917.8500000001</v>
      </c>
      <c r="G18" s="25">
        <f t="shared" si="2"/>
        <v>374756.83</v>
      </c>
      <c r="H18" s="25">
        <f t="shared" si="2"/>
        <v>198503.08000000002</v>
      </c>
      <c r="I18" s="25">
        <f t="shared" si="2"/>
        <v>305991.27999999997</v>
      </c>
      <c r="J18" s="25">
        <f t="shared" si="2"/>
        <v>260167.7</v>
      </c>
      <c r="K18" s="25">
        <f t="shared" si="2"/>
        <v>467855.46</v>
      </c>
      <c r="L18" s="25">
        <f>SUM(B18:K18)</f>
        <v>4626877.48</v>
      </c>
      <c r="M18"/>
    </row>
    <row r="19" spans="1:13" ht="17.25" customHeight="1">
      <c r="A19" s="26" t="s">
        <v>24</v>
      </c>
      <c r="B19" s="62">
        <f>ROUND((B13+B14)*B7,2)</f>
        <v>286550.67</v>
      </c>
      <c r="C19" s="62">
        <f aca="true" t="shared" si="3" ref="C19:K19">ROUND((C13+C14)*C7,2)</f>
        <v>204626.04</v>
      </c>
      <c r="D19" s="62">
        <f t="shared" si="3"/>
        <v>765542.66</v>
      </c>
      <c r="E19" s="62">
        <f t="shared" si="3"/>
        <v>645223.17</v>
      </c>
      <c r="F19" s="62">
        <f t="shared" si="3"/>
        <v>592049.6</v>
      </c>
      <c r="G19" s="62">
        <f t="shared" si="3"/>
        <v>297217.88</v>
      </c>
      <c r="H19" s="62">
        <f t="shared" si="3"/>
        <v>165499.63</v>
      </c>
      <c r="I19" s="62">
        <f t="shared" si="3"/>
        <v>247196.85</v>
      </c>
      <c r="J19" s="62">
        <f t="shared" si="3"/>
        <v>189393.76</v>
      </c>
      <c r="K19" s="62">
        <f t="shared" si="3"/>
        <v>414748</v>
      </c>
      <c r="L19" s="33">
        <f>SUM(B19:K19)</f>
        <v>3808048.26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94774.58</v>
      </c>
      <c r="C20" s="33">
        <f t="shared" si="4"/>
        <v>48639.85</v>
      </c>
      <c r="D20" s="33">
        <f t="shared" si="4"/>
        <v>78978.68</v>
      </c>
      <c r="E20" s="33">
        <f t="shared" si="4"/>
        <v>83044.65</v>
      </c>
      <c r="F20" s="33">
        <f t="shared" si="4"/>
        <v>127214.49</v>
      </c>
      <c r="G20" s="33">
        <f t="shared" si="4"/>
        <v>63413.58</v>
      </c>
      <c r="H20" s="33">
        <f t="shared" si="4"/>
        <v>23569.46</v>
      </c>
      <c r="I20" s="33">
        <f t="shared" si="4"/>
        <v>51767.52</v>
      </c>
      <c r="J20" s="33">
        <f t="shared" si="4"/>
        <v>60032.16</v>
      </c>
      <c r="K20" s="33">
        <f t="shared" si="4"/>
        <v>38896.63</v>
      </c>
      <c r="L20" s="33">
        <f aca="true" t="shared" si="5" ref="L19:L26">SUM(B20:K20)</f>
        <v>670331.6000000001</v>
      </c>
      <c r="M20"/>
    </row>
    <row r="21" spans="1:13" ht="17.25" customHeight="1">
      <c r="A21" s="27" t="s">
        <v>26</v>
      </c>
      <c r="B21" s="33">
        <v>726.78</v>
      </c>
      <c r="C21" s="33">
        <v>5523.48</v>
      </c>
      <c r="D21" s="33">
        <v>27156.2</v>
      </c>
      <c r="E21" s="33">
        <v>18926.9</v>
      </c>
      <c r="F21" s="33">
        <v>24358.88</v>
      </c>
      <c r="G21" s="33">
        <v>13174.55</v>
      </c>
      <c r="H21" s="33">
        <v>7432.78</v>
      </c>
      <c r="I21" s="33">
        <v>4796.71</v>
      </c>
      <c r="J21" s="33">
        <v>7025.49</v>
      </c>
      <c r="K21" s="33">
        <v>10077.94</v>
      </c>
      <c r="L21" s="33">
        <f t="shared" si="5"/>
        <v>119199.71000000002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3" t="s">
        <v>77</v>
      </c>
      <c r="B24" s="33">
        <v>505.9</v>
      </c>
      <c r="C24" s="33">
        <v>343.45</v>
      </c>
      <c r="D24" s="33">
        <v>1151.03</v>
      </c>
      <c r="E24" s="33">
        <v>986.27</v>
      </c>
      <c r="F24" s="33">
        <v>981.63</v>
      </c>
      <c r="G24" s="33">
        <v>491.97</v>
      </c>
      <c r="H24" s="33">
        <v>259.91</v>
      </c>
      <c r="I24" s="33">
        <v>401.47</v>
      </c>
      <c r="J24" s="33">
        <v>341.13</v>
      </c>
      <c r="K24" s="33">
        <v>614.97</v>
      </c>
      <c r="L24" s="33">
        <f t="shared" si="5"/>
        <v>6077.7300000000005</v>
      </c>
      <c r="M24"/>
    </row>
    <row r="25" spans="1:13" ht="17.25" customHeight="1">
      <c r="A25" s="63" t="s">
        <v>78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63" t="s">
        <v>79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-112900.48000000001</v>
      </c>
      <c r="C29" s="33">
        <f t="shared" si="6"/>
        <v>-24591.82</v>
      </c>
      <c r="D29" s="33">
        <f t="shared" si="6"/>
        <v>-80905.67</v>
      </c>
      <c r="E29" s="33">
        <f t="shared" si="6"/>
        <v>-646654.89</v>
      </c>
      <c r="F29" s="33">
        <f t="shared" si="6"/>
        <v>-58271.659999999996</v>
      </c>
      <c r="G29" s="33">
        <f t="shared" si="6"/>
        <v>-34244.08</v>
      </c>
      <c r="H29" s="33">
        <f t="shared" si="6"/>
        <v>-23124.61</v>
      </c>
      <c r="I29" s="33">
        <f t="shared" si="6"/>
        <v>-271665.22000000003</v>
      </c>
      <c r="J29" s="33">
        <f t="shared" si="6"/>
        <v>-18797.31</v>
      </c>
      <c r="K29" s="33">
        <f t="shared" si="6"/>
        <v>-46385.6</v>
      </c>
      <c r="L29" s="33">
        <f aca="true" t="shared" si="7" ref="L29:L36">SUM(B29:K29)</f>
        <v>-1317541.3400000003</v>
      </c>
      <c r="M29"/>
    </row>
    <row r="30" spans="1:13" ht="18.75" customHeight="1">
      <c r="A30" s="27" t="s">
        <v>30</v>
      </c>
      <c r="B30" s="33">
        <f>B31+B32+B33+B34</f>
        <v>-19008</v>
      </c>
      <c r="C30" s="33">
        <f aca="true" t="shared" si="8" ref="C30:K30">C31+C32+C33+C34</f>
        <v>-22682</v>
      </c>
      <c r="D30" s="33">
        <f t="shared" si="8"/>
        <v>-74505.2</v>
      </c>
      <c r="E30" s="33">
        <f t="shared" si="8"/>
        <v>-54854.8</v>
      </c>
      <c r="F30" s="33">
        <f t="shared" si="8"/>
        <v>-52813.2</v>
      </c>
      <c r="G30" s="33">
        <f t="shared" si="8"/>
        <v>-31508.4</v>
      </c>
      <c r="H30" s="33">
        <f t="shared" si="8"/>
        <v>-13230.8</v>
      </c>
      <c r="I30" s="33">
        <f t="shared" si="8"/>
        <v>-17432.8</v>
      </c>
      <c r="J30" s="33">
        <f t="shared" si="8"/>
        <v>-16900.4</v>
      </c>
      <c r="K30" s="33">
        <f t="shared" si="8"/>
        <v>-42966</v>
      </c>
      <c r="L30" s="33">
        <f t="shared" si="7"/>
        <v>-345901.60000000003</v>
      </c>
      <c r="M30"/>
    </row>
    <row r="31" spans="1:13" s="36" customFormat="1" ht="18.75" customHeight="1">
      <c r="A31" s="34" t="s">
        <v>57</v>
      </c>
      <c r="B31" s="33">
        <f>-ROUND((B9)*$E$3,2)</f>
        <v>-19008</v>
      </c>
      <c r="C31" s="33">
        <f aca="true" t="shared" si="9" ref="C31:K31">-ROUND((C9)*$E$3,2)</f>
        <v>-22682</v>
      </c>
      <c r="D31" s="33">
        <f t="shared" si="9"/>
        <v>-74505.2</v>
      </c>
      <c r="E31" s="33">
        <f t="shared" si="9"/>
        <v>-54854.8</v>
      </c>
      <c r="F31" s="33">
        <f t="shared" si="9"/>
        <v>-52813.2</v>
      </c>
      <c r="G31" s="33">
        <f t="shared" si="9"/>
        <v>-31508.4</v>
      </c>
      <c r="H31" s="33">
        <f t="shared" si="9"/>
        <v>-13230.8</v>
      </c>
      <c r="I31" s="33">
        <f t="shared" si="9"/>
        <v>-17432.8</v>
      </c>
      <c r="J31" s="33">
        <f t="shared" si="9"/>
        <v>-16900.4</v>
      </c>
      <c r="K31" s="33">
        <f t="shared" si="9"/>
        <v>-42966</v>
      </c>
      <c r="L31" s="33">
        <f t="shared" si="7"/>
        <v>-345901.60000000003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-93892.48000000001</v>
      </c>
      <c r="C35" s="38">
        <f aca="true" t="shared" si="10" ref="C35:K35">SUM(C36:C47)</f>
        <v>-1909.82</v>
      </c>
      <c r="D35" s="38">
        <f t="shared" si="10"/>
        <v>-6400.47</v>
      </c>
      <c r="E35" s="38">
        <f t="shared" si="10"/>
        <v>-591800.09</v>
      </c>
      <c r="F35" s="38">
        <f t="shared" si="10"/>
        <v>-5458.46</v>
      </c>
      <c r="G35" s="38">
        <f t="shared" si="10"/>
        <v>-2735.68</v>
      </c>
      <c r="H35" s="38">
        <f t="shared" si="10"/>
        <v>-9893.810000000001</v>
      </c>
      <c r="I35" s="38">
        <f t="shared" si="10"/>
        <v>-254232.42</v>
      </c>
      <c r="J35" s="38">
        <f t="shared" si="10"/>
        <v>-1896.91</v>
      </c>
      <c r="K35" s="38">
        <f t="shared" si="10"/>
        <v>-3419.6</v>
      </c>
      <c r="L35" s="33">
        <f t="shared" si="7"/>
        <v>-971639.7400000001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33">
        <v>-581400</v>
      </c>
      <c r="F45" s="17">
        <v>0</v>
      </c>
      <c r="G45" s="17">
        <v>0</v>
      </c>
      <c r="H45" s="17">
        <v>0</v>
      </c>
      <c r="I45" s="33">
        <v>-252000</v>
      </c>
      <c r="J45" s="17">
        <v>0</v>
      </c>
      <c r="K45" s="17">
        <v>0</v>
      </c>
      <c r="L45" s="33">
        <f>SUM(B45:K45)</f>
        <v>-833400</v>
      </c>
    </row>
    <row r="46" spans="1:12" ht="18.75" customHeight="1">
      <c r="A46" s="37" t="s">
        <v>73</v>
      </c>
      <c r="B46" s="33">
        <v>-2813.11</v>
      </c>
      <c r="C46" s="33">
        <v>-1909.82</v>
      </c>
      <c r="D46" s="33">
        <v>-6400.47</v>
      </c>
      <c r="E46" s="33">
        <v>-5484.27</v>
      </c>
      <c r="F46" s="33">
        <v>-5458.46</v>
      </c>
      <c r="G46" s="33">
        <v>-2735.68</v>
      </c>
      <c r="H46" s="33">
        <v>-1445.27</v>
      </c>
      <c r="I46" s="33">
        <v>-2232.42</v>
      </c>
      <c r="J46" s="33">
        <v>-1896.91</v>
      </c>
      <c r="K46" s="33">
        <v>-3419.6</v>
      </c>
      <c r="L46" s="33">
        <f t="shared" si="11"/>
        <v>-33796.01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271537.86</v>
      </c>
      <c r="C50" s="41">
        <f>IF(C18+C29+C42+C51&lt;0,0,C18+C29+C51)</f>
        <v>236320.08000000005</v>
      </c>
      <c r="D50" s="41">
        <f>IF(D18+D29+D42+D51&lt;0,0,D18+D29+D51)</f>
        <v>795880.8400000001</v>
      </c>
      <c r="E50" s="41">
        <f>IF(E18+E29+E42+E51&lt;0,0,E18+E29+E51)</f>
        <v>103893.64000000001</v>
      </c>
      <c r="F50" s="41">
        <f>IF(F18+F29+F42+F51&lt;0,0,F18+F29+F51)</f>
        <v>688646.1900000001</v>
      </c>
      <c r="G50" s="41">
        <f>IF(G18+G29+G42+G51&lt;0,0,G18+G29+G51)</f>
        <v>340512.75</v>
      </c>
      <c r="H50" s="41">
        <f>IF(H18+H29+H42+H51&lt;0,0,H18+H29+H51)</f>
        <v>175378.47000000003</v>
      </c>
      <c r="I50" s="41">
        <f>IF(I18+I29+I42+I51&lt;0,0,I18+I29+I51)</f>
        <v>34326.05999999994</v>
      </c>
      <c r="J50" s="41">
        <f>IF(J18+J29+J42+J51&lt;0,0,J18+J29+J51)</f>
        <v>241370.39</v>
      </c>
      <c r="K50" s="41">
        <f>IF(K18+K29+K42+K51&lt;0,0,K18+K29+K51)</f>
        <v>421469.86000000004</v>
      </c>
      <c r="L50" s="42">
        <f>SUM(B50:K50)</f>
        <v>3309336.1400000006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271537.85</v>
      </c>
      <c r="C56" s="41">
        <f aca="true" t="shared" si="12" ref="C56:J56">SUM(C57:C68)</f>
        <v>236320.06999999998</v>
      </c>
      <c r="D56" s="41">
        <f t="shared" si="12"/>
        <v>795880.84</v>
      </c>
      <c r="E56" s="41">
        <f t="shared" si="12"/>
        <v>103893.63</v>
      </c>
      <c r="F56" s="41">
        <f t="shared" si="12"/>
        <v>688646.19</v>
      </c>
      <c r="G56" s="41">
        <f t="shared" si="12"/>
        <v>340512.75</v>
      </c>
      <c r="H56" s="41">
        <f t="shared" si="12"/>
        <v>175378.47</v>
      </c>
      <c r="I56" s="41">
        <f>SUM(I57:I71)</f>
        <v>34326.0599999999</v>
      </c>
      <c r="J56" s="41">
        <f t="shared" si="12"/>
        <v>241370.39</v>
      </c>
      <c r="K56" s="41">
        <f>SUM(K57:K70)</f>
        <v>421469.86</v>
      </c>
      <c r="L56" s="46">
        <f>SUM(B56:K56)</f>
        <v>3309336.11</v>
      </c>
      <c r="M56" s="40"/>
    </row>
    <row r="57" spans="1:13" ht="18.75" customHeight="1">
      <c r="A57" s="47" t="s">
        <v>50</v>
      </c>
      <c r="B57" s="48">
        <v>271537.85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271537.85</v>
      </c>
      <c r="M57" s="40"/>
    </row>
    <row r="58" spans="1:12" ht="18.75" customHeight="1">
      <c r="A58" s="47" t="s">
        <v>60</v>
      </c>
      <c r="B58" s="17">
        <v>0</v>
      </c>
      <c r="C58" s="48">
        <v>206638.27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206638.27</v>
      </c>
    </row>
    <row r="59" spans="1:12" ht="18.75" customHeight="1">
      <c r="A59" s="47" t="s">
        <v>61</v>
      </c>
      <c r="B59" s="17">
        <v>0</v>
      </c>
      <c r="C59" s="48">
        <v>29681.8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29681.8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795880.84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795880.84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103893.63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103893.63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688646.19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688646.19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340512.75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340512.75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175378.47</v>
      </c>
      <c r="I64" s="17">
        <v>0</v>
      </c>
      <c r="J64" s="17">
        <v>0</v>
      </c>
      <c r="K64" s="17">
        <v>0</v>
      </c>
      <c r="L64" s="46">
        <f t="shared" si="13"/>
        <v>175378.47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241370.39</v>
      </c>
      <c r="K66" s="17">
        <v>0</v>
      </c>
      <c r="L66" s="46">
        <f t="shared" si="13"/>
        <v>241370.39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215708.27</v>
      </c>
      <c r="L67" s="46">
        <f t="shared" si="13"/>
        <v>215708.27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205761.59</v>
      </c>
      <c r="L68" s="46">
        <f t="shared" si="13"/>
        <v>205761.59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34326.0599999999</v>
      </c>
      <c r="J71" s="52">
        <v>0</v>
      </c>
      <c r="K71" s="52">
        <v>0</v>
      </c>
      <c r="L71" s="51">
        <f>SUM(B71:K71)</f>
        <v>34326.0599999999</v>
      </c>
    </row>
    <row r="72" spans="1:12" ht="18" customHeight="1">
      <c r="A72" s="60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2022-03-24T19:58:24Z</dcterms:modified>
  <cp:category/>
  <cp:version/>
  <cp:contentType/>
  <cp:contentStatus/>
</cp:coreProperties>
</file>