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<sst xmlns="http://schemas.openxmlformats.org/spreadsheetml/2006/main" count="81" uniqueCount="80">
  <si>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</si>
  <si>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</si>
  <si>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</si>
  <si>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</si>
  <si>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</si>
  <si>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</si>
  <si>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</si>
  <si>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</si>
  <si>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</si>
  <si>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</si>
  <si>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</si>
  <si>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</si>
  <si>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</si>
  <si>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</si>
  <si>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</si>
  <si>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</si>
  <si>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</si>
  <si>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</si>
  <si>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</si>
  <si>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</si>
  <si>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</si>
  <si>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</si>
  <si>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</si>
  <si>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</si>
  <si>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</si>
  <si>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</si>
  <si>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</si>
  <si>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</si>
  <si>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</si>
  <si>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</si>
  <si>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</si>
  <si>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</si>
  <si>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</si>
  <si>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</si>
  <si>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</si>
  <si>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</si>
  <si>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</si>
  <si>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</si>
  <si>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</si>
  <si>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</si>
  <si>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</si>
  <si>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</si>
  <si>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</si>
  <si>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</si>
  <si>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</si>
  <si>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</si>
  <si>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</si>
  <si>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</si>
  <si>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</si>
  <si>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</si>
  <si>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</si>
  <si>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</si>
  <si>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</si>
  <si>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</si>
  <si>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</si>
  <si>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</si>
  <si>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</si>
  <si>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</si>
  <si>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</si>
  <si>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</si>
  <si>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</si>
  <si>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</si>
  <si>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</si>
  <si>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</si>
  <si>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</si>
  <si>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</si>
  <si>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</si>
  <si>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</si>
  <si>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</si>
  <si>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</si>
  <si>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</si>
  <si>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</si>
  <si>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17/03/22 - VENCIMENTO 24/03/22</t>
  </si>
  <si>
    <t>5.2.11. Desconto do Saldo Remanescente de Investimento em SMGO</t>
  </si>
  <si>
    <t>7.15. Consórcio KBPX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</si>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</sst>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86754</v>
      </c>
      <c r="C7" s="10">
        <f>C8+C11</f>
        <v>106534</v>
      </c>
      <c r="D7" s="10">
        <f aca="true" t="shared" si="0" ref="D7:K7">D8+D11</f>
        <v>314872</v>
      </c>
      <c r="E7" s="10">
        <f t="shared" si="0"/>
        <v>254136</v>
      </c>
      <c r="F7" s="10">
        <f t="shared" si="0"/>
        <v>277383</v>
      </c>
      <c r="G7" s="10">
        <f t="shared" si="0"/>
        <v>148531</v>
      </c>
      <c r="H7" s="10">
        <f t="shared" si="0"/>
        <v>80130</v>
      </c>
      <c r="I7" s="10">
        <f t="shared" si="0"/>
        <v>116960</v>
      </c>
      <c r="J7" s="10">
        <f t="shared" si="0"/>
        <v>123204</v>
      </c>
      <c r="K7" s="10">
        <f t="shared" si="0"/>
        <v>218655</v>
      </c>
      <c r="L7" s="10">
        <f>SUM(B7:K7)</f>
        <v>1727159</v>
      </c>
      <c r="M7" s="11"/>
    </row>
    <row r="8" spans="1:13" ht="17.25" customHeight="1">
      <c r="A8" s="12" t="s">
        <v>18</v>
      </c>
      <c r="B8" s="13">
        <f>B9+B10</f>
        <v>6684</v>
      </c>
      <c r="C8" s="13">
        <f aca="true" t="shared" si="1" ref="C8:K8">C9+C10</f>
        <v>7176</v>
      </c>
      <c r="D8" s="13">
        <f t="shared" si="1"/>
        <v>21867</v>
      </c>
      <c r="E8" s="13">
        <f t="shared" si="1"/>
        <v>15165</v>
      </c>
      <c r="F8" s="13">
        <f t="shared" si="1"/>
        <v>15364</v>
      </c>
      <c r="G8" s="13">
        <f t="shared" si="1"/>
        <v>11516</v>
      </c>
      <c r="H8" s="13">
        <f t="shared" si="1"/>
        <v>5465</v>
      </c>
      <c r="I8" s="13">
        <f t="shared" si="1"/>
        <v>6104</v>
      </c>
      <c r="J8" s="13">
        <f t="shared" si="1"/>
        <v>10138</v>
      </c>
      <c r="K8" s="13">
        <f t="shared" si="1"/>
        <v>14008</v>
      </c>
      <c r="L8" s="13">
        <f>SUM(B8:K8)</f>
        <v>113487</v>
      </c>
      <c r="M8"/>
    </row>
    <row r="9" spans="1:13" ht="17.25" customHeight="1">
      <c r="A9" s="14" t="s">
        <v>19</v>
      </c>
      <c r="B9" s="15">
        <v>6679</v>
      </c>
      <c r="C9" s="15">
        <v>7176</v>
      </c>
      <c r="D9" s="15">
        <v>21867</v>
      </c>
      <c r="E9" s="15">
        <v>15165</v>
      </c>
      <c r="F9" s="15">
        <v>15364</v>
      </c>
      <c r="G9" s="15">
        <v>11516</v>
      </c>
      <c r="H9" s="15">
        <v>5441</v>
      </c>
      <c r="I9" s="15">
        <v>6104</v>
      </c>
      <c r="J9" s="15">
        <v>10138</v>
      </c>
      <c r="K9" s="15">
        <v>14008</v>
      </c>
      <c r="L9" s="13">
        <f>SUM(B9:K9)</f>
        <v>113458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24</v>
      </c>
      <c r="I10" s="15">
        <v>0</v>
      </c>
      <c r="J10" s="15">
        <v>0</v>
      </c>
      <c r="K10" s="15">
        <v>0</v>
      </c>
      <c r="L10" s="13">
        <f>SUM(B10:K10)</f>
        <v>29</v>
      </c>
      <c r="M10"/>
    </row>
    <row r="11" spans="1:13" ht="17.25" customHeight="1">
      <c r="A11" s="12" t="s">
        <v>21</v>
      </c>
      <c r="B11" s="15">
        <v>80070</v>
      </c>
      <c r="C11" s="15">
        <v>99358</v>
      </c>
      <c r="D11" s="15">
        <v>293005</v>
      </c>
      <c r="E11" s="15">
        <v>238971</v>
      </c>
      <c r="F11" s="15">
        <v>262019</v>
      </c>
      <c r="G11" s="15">
        <v>137015</v>
      </c>
      <c r="H11" s="15">
        <v>74665</v>
      </c>
      <c r="I11" s="15">
        <v>110856</v>
      </c>
      <c r="J11" s="15">
        <v>113066</v>
      </c>
      <c r="K11" s="15">
        <v>204647</v>
      </c>
      <c r="L11" s="13">
        <f>SUM(B11:K11)</f>
        <v>1613672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75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1.288243241069754</v>
      </c>
      <c r="C16" s="22">
        <v>1.204932252124084</v>
      </c>
      <c r="D16" s="22">
        <v>1.083142741116185</v>
      </c>
      <c r="E16" s="22">
        <v>1.101880669669474</v>
      </c>
      <c r="F16" s="22">
        <v>1.194446693557423</v>
      </c>
      <c r="G16" s="22">
        <v>1.212809971530116</v>
      </c>
      <c r="H16" s="22">
        <v>1.106112872605029</v>
      </c>
      <c r="I16" s="22">
        <v>1.21237009199509</v>
      </c>
      <c r="J16" s="22">
        <v>1.29321233321364</v>
      </c>
      <c r="K16" s="22">
        <v>1.110876526473313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SUM(B19:B26)</f>
        <v>725952.1000000001</v>
      </c>
      <c r="C18" s="25">
        <f aca="true" t="shared" si="2" ref="C18:K18">SUM(C19:C26)</f>
        <v>463148.22</v>
      </c>
      <c r="D18" s="25">
        <f t="shared" si="2"/>
        <v>1474478.62</v>
      </c>
      <c r="E18" s="25">
        <f t="shared" si="2"/>
        <v>1217515.2000000002</v>
      </c>
      <c r="F18" s="25">
        <f t="shared" si="2"/>
        <v>1288211.05</v>
      </c>
      <c r="G18" s="25">
        <f t="shared" si="2"/>
        <v>769845.5499999999</v>
      </c>
      <c r="H18" s="25">
        <f t="shared" si="2"/>
        <v>419810.31</v>
      </c>
      <c r="I18" s="25">
        <f t="shared" si="2"/>
        <v>547018.4099999999</v>
      </c>
      <c r="J18" s="25">
        <f t="shared" si="2"/>
        <v>665324.6599999999</v>
      </c>
      <c r="K18" s="25">
        <f t="shared" si="2"/>
        <v>827526.69</v>
      </c>
      <c r="L18" s="25">
        <f>SUM(B18:K18)</f>
        <v>8398830.81</v>
      </c>
      <c r="M18"/>
    </row>
    <row r="19" spans="1:13" ht="17.25" customHeight="1">
      <c r="A19" s="26" t="s">
        <v>24</v>
      </c>
      <c r="B19" s="61">
        <f>ROUND((B13+B14)*B7,2)</f>
        <v>559745.48</v>
      </c>
      <c r="C19" s="61">
        <f aca="true" t="shared" si="3" ref="C19:K19">ROUND((C13+C14)*C7,2)</f>
        <v>376043.71</v>
      </c>
      <c r="D19" s="61">
        <f t="shared" si="3"/>
        <v>1322840.25</v>
      </c>
      <c r="E19" s="61">
        <f t="shared" si="3"/>
        <v>1081475.75</v>
      </c>
      <c r="F19" s="61">
        <f t="shared" si="3"/>
        <v>1042960.08</v>
      </c>
      <c r="G19" s="61">
        <f t="shared" si="3"/>
        <v>614086.57</v>
      </c>
      <c r="H19" s="61">
        <f t="shared" si="3"/>
        <v>364928.05</v>
      </c>
      <c r="I19" s="61">
        <f t="shared" si="3"/>
        <v>441629.26</v>
      </c>
      <c r="J19" s="61">
        <f t="shared" si="3"/>
        <v>501021.39</v>
      </c>
      <c r="K19" s="61">
        <f t="shared" si="3"/>
        <v>726109.52</v>
      </c>
      <c r="L19" s="33">
        <f>SUM(B19:K19)</f>
        <v>7030840.059999999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161342.85</v>
      </c>
      <c r="C20" s="33">
        <f t="shared" si="4"/>
        <v>77063.48</v>
      </c>
      <c r="D20" s="33">
        <f t="shared" si="4"/>
        <v>109984.56</v>
      </c>
      <c r="E20" s="33">
        <f t="shared" si="4"/>
        <v>110181.47</v>
      </c>
      <c r="F20" s="33">
        <f t="shared" si="4"/>
        <v>202800.14</v>
      </c>
      <c r="G20" s="33">
        <f t="shared" si="4"/>
        <v>130683.75</v>
      </c>
      <c r="H20" s="33">
        <f t="shared" si="4"/>
        <v>38723.56</v>
      </c>
      <c r="I20" s="33">
        <f t="shared" si="4"/>
        <v>93788.85</v>
      </c>
      <c r="J20" s="33">
        <f t="shared" si="4"/>
        <v>146905.65</v>
      </c>
      <c r="K20" s="33">
        <f t="shared" si="4"/>
        <v>80508.5</v>
      </c>
      <c r="L20" s="33">
        <f aca="true" t="shared" si="5" ref="L19:L26">SUM(B20:K20)</f>
        <v>1151982.81</v>
      </c>
      <c r="M20"/>
    </row>
    <row r="21" spans="1:13" ht="17.25" customHeight="1">
      <c r="A21" s="27" t="s">
        <v>26</v>
      </c>
      <c r="B21" s="33">
        <v>2414.81</v>
      </c>
      <c r="C21" s="33">
        <v>7897.61</v>
      </c>
      <c r="D21" s="33">
        <v>36540.2</v>
      </c>
      <c r="E21" s="33">
        <v>22534.34</v>
      </c>
      <c r="F21" s="33">
        <v>39128.11</v>
      </c>
      <c r="G21" s="33">
        <v>24013.02</v>
      </c>
      <c r="H21" s="33">
        <v>14087.87</v>
      </c>
      <c r="I21" s="33">
        <v>9342.25</v>
      </c>
      <c r="J21" s="33">
        <v>13500.32</v>
      </c>
      <c r="K21" s="33">
        <v>16740.97</v>
      </c>
      <c r="L21" s="33">
        <f t="shared" si="5"/>
        <v>186199.5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2" t="s">
        <v>77</v>
      </c>
      <c r="B24" s="33">
        <v>568.55</v>
      </c>
      <c r="C24" s="33">
        <v>364.34</v>
      </c>
      <c r="D24" s="33">
        <v>1155.67</v>
      </c>
      <c r="E24" s="33">
        <v>956.1</v>
      </c>
      <c r="F24" s="33">
        <v>1009.47</v>
      </c>
      <c r="G24" s="33">
        <v>603.36</v>
      </c>
      <c r="H24" s="33">
        <v>329.53</v>
      </c>
      <c r="I24" s="33">
        <v>429.32</v>
      </c>
      <c r="J24" s="33">
        <v>522.14</v>
      </c>
      <c r="K24" s="33">
        <v>649.78</v>
      </c>
      <c r="L24" s="33">
        <f t="shared" si="5"/>
        <v>6588.259999999999</v>
      </c>
      <c r="M24"/>
    </row>
    <row r="25" spans="1:13" ht="17.25" customHeight="1">
      <c r="A25" s="62" t="s">
        <v>78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62" t="s">
        <v>79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-123628.49000000002</v>
      </c>
      <c r="C29" s="33">
        <f t="shared" si="6"/>
        <v>-33600.35</v>
      </c>
      <c r="D29" s="33">
        <f t="shared" si="6"/>
        <v>-102641.08</v>
      </c>
      <c r="E29" s="33">
        <f t="shared" si="6"/>
        <v>-1035458.34</v>
      </c>
      <c r="F29" s="33">
        <f t="shared" si="6"/>
        <v>-73214.91</v>
      </c>
      <c r="G29" s="33">
        <f t="shared" si="6"/>
        <v>-54025.48</v>
      </c>
      <c r="H29" s="33">
        <f t="shared" si="6"/>
        <v>-34221.33</v>
      </c>
      <c r="I29" s="33">
        <f t="shared" si="6"/>
        <v>-40166.57</v>
      </c>
      <c r="J29" s="33">
        <f t="shared" si="6"/>
        <v>-47510.64</v>
      </c>
      <c r="K29" s="33">
        <f t="shared" si="6"/>
        <v>-65248.369999999995</v>
      </c>
      <c r="L29" s="33">
        <f aca="true" t="shared" si="7" ref="L29:L36">SUM(B29:K29)</f>
        <v>-1609715.56</v>
      </c>
      <c r="M29"/>
    </row>
    <row r="30" spans="1:13" ht="18.75" customHeight="1">
      <c r="A30" s="27" t="s">
        <v>30</v>
      </c>
      <c r="B30" s="33">
        <f>B31+B32+B33+B34</f>
        <v>-29387.6</v>
      </c>
      <c r="C30" s="33">
        <f aca="true" t="shared" si="8" ref="C30:K30">C31+C32+C33+C34</f>
        <v>-31574.4</v>
      </c>
      <c r="D30" s="33">
        <f t="shared" si="8"/>
        <v>-96214.8</v>
      </c>
      <c r="E30" s="33">
        <f t="shared" si="8"/>
        <v>-66726</v>
      </c>
      <c r="F30" s="33">
        <f t="shared" si="8"/>
        <v>-67601.6</v>
      </c>
      <c r="G30" s="33">
        <f t="shared" si="8"/>
        <v>-50670.4</v>
      </c>
      <c r="H30" s="33">
        <f t="shared" si="8"/>
        <v>-23940.4</v>
      </c>
      <c r="I30" s="33">
        <f t="shared" si="8"/>
        <v>-37779.3</v>
      </c>
      <c r="J30" s="33">
        <f t="shared" si="8"/>
        <v>-44607.2</v>
      </c>
      <c r="K30" s="33">
        <f t="shared" si="8"/>
        <v>-61635.2</v>
      </c>
      <c r="L30" s="33">
        <f t="shared" si="7"/>
        <v>-510136.9000000001</v>
      </c>
      <c r="M30"/>
    </row>
    <row r="31" spans="1:13" s="36" customFormat="1" ht="18.75" customHeight="1">
      <c r="A31" s="34" t="s">
        <v>57</v>
      </c>
      <c r="B31" s="33">
        <f>-ROUND((B9)*$E$3,2)</f>
        <v>-29387.6</v>
      </c>
      <c r="C31" s="33">
        <f aca="true" t="shared" si="9" ref="C31:K31">-ROUND((C9)*$E$3,2)</f>
        <v>-31574.4</v>
      </c>
      <c r="D31" s="33">
        <f t="shared" si="9"/>
        <v>-96214.8</v>
      </c>
      <c r="E31" s="33">
        <f t="shared" si="9"/>
        <v>-66726</v>
      </c>
      <c r="F31" s="33">
        <f t="shared" si="9"/>
        <v>-67601.6</v>
      </c>
      <c r="G31" s="33">
        <f t="shared" si="9"/>
        <v>-50670.4</v>
      </c>
      <c r="H31" s="33">
        <f t="shared" si="9"/>
        <v>-23940.4</v>
      </c>
      <c r="I31" s="33">
        <f t="shared" si="9"/>
        <v>-26857.6</v>
      </c>
      <c r="J31" s="33">
        <f t="shared" si="9"/>
        <v>-44607.2</v>
      </c>
      <c r="K31" s="33">
        <f t="shared" si="9"/>
        <v>-61635.2</v>
      </c>
      <c r="L31" s="33">
        <f t="shared" si="7"/>
        <v>-499215.20000000007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-56.31</v>
      </c>
      <c r="J33" s="17">
        <v>0</v>
      </c>
      <c r="K33" s="17">
        <v>0</v>
      </c>
      <c r="L33" s="33">
        <f t="shared" si="7"/>
        <v>-56.31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-10865.39</v>
      </c>
      <c r="J34" s="17">
        <v>0</v>
      </c>
      <c r="K34" s="17">
        <v>0</v>
      </c>
      <c r="L34" s="33">
        <f t="shared" si="7"/>
        <v>-10865.39</v>
      </c>
      <c r="M34"/>
    </row>
    <row r="35" spans="1:13" s="36" customFormat="1" ht="18.75" customHeight="1">
      <c r="A35" s="27" t="s">
        <v>34</v>
      </c>
      <c r="B35" s="38">
        <f>SUM(B36:B47)</f>
        <v>-94240.89000000001</v>
      </c>
      <c r="C35" s="38">
        <f aca="true" t="shared" si="10" ref="C35:K35">SUM(C36:C47)</f>
        <v>-2025.95</v>
      </c>
      <c r="D35" s="38">
        <f t="shared" si="10"/>
        <v>-6426.28</v>
      </c>
      <c r="E35" s="38">
        <f t="shared" si="10"/>
        <v>-968732.34</v>
      </c>
      <c r="F35" s="38">
        <f t="shared" si="10"/>
        <v>-5613.31</v>
      </c>
      <c r="G35" s="38">
        <f t="shared" si="10"/>
        <v>-3355.08</v>
      </c>
      <c r="H35" s="38">
        <f t="shared" si="10"/>
        <v>-10280.93</v>
      </c>
      <c r="I35" s="38">
        <f t="shared" si="10"/>
        <v>-2387.27</v>
      </c>
      <c r="J35" s="38">
        <f t="shared" si="10"/>
        <v>-2903.44</v>
      </c>
      <c r="K35" s="38">
        <f t="shared" si="10"/>
        <v>-3613.17</v>
      </c>
      <c r="L35" s="33">
        <f t="shared" si="7"/>
        <v>-1099578.66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436500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-958500</v>
      </c>
      <c r="F45" s="17">
        <v>0</v>
      </c>
      <c r="G45" s="17">
        <v>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-1395000</v>
      </c>
    </row>
    <row r="46" spans="1:12" ht="18.75" customHeight="1">
      <c r="A46" s="37" t="s">
        <v>73</v>
      </c>
      <c r="B46" s="17">
        <v>-3161.52</v>
      </c>
      <c r="C46" s="17">
        <v>-2025.95</v>
      </c>
      <c r="D46" s="17">
        <v>-6426.28</v>
      </c>
      <c r="E46" s="17">
        <v>-5316.52</v>
      </c>
      <c r="F46" s="17">
        <v>-5613.31</v>
      </c>
      <c r="G46" s="17">
        <v>-3355.08</v>
      </c>
      <c r="H46" s="17">
        <v>-1832.39</v>
      </c>
      <c r="I46" s="17">
        <v>-2387.27</v>
      </c>
      <c r="J46" s="17">
        <v>-2903.44</v>
      </c>
      <c r="K46" s="17">
        <v>-3613.17</v>
      </c>
      <c r="L46" s="30">
        <f t="shared" si="11"/>
        <v>-36634.93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602323.6100000001</v>
      </c>
      <c r="C50" s="41">
        <f>IF(C18+C29+C42+C51&lt;0,0,C18+C29+C51)</f>
        <v>429547.87</v>
      </c>
      <c r="D50" s="41">
        <f>IF(D18+D29+D42+D51&lt;0,0,D18+D29+D51)</f>
        <v>1371837.54</v>
      </c>
      <c r="E50" s="41">
        <f>IF(E18+E29+E42+E51&lt;0,0,E18+E29+E51)</f>
        <v>182056.86000000022</v>
      </c>
      <c r="F50" s="41">
        <f>IF(F18+F29+F42+F51&lt;0,0,F18+F29+F51)</f>
        <v>1214996.1400000001</v>
      </c>
      <c r="G50" s="41">
        <f>IF(G18+G29+G42+G51&lt;0,0,G18+G29+G51)</f>
        <v>715820.07</v>
      </c>
      <c r="H50" s="41">
        <f>IF(H18+H29+H42+H51&lt;0,0,H18+H29+H51)</f>
        <v>385588.98</v>
      </c>
      <c r="I50" s="41">
        <f>IF(I18+I29+I42+I51&lt;0,0,I18+I29+I51)</f>
        <v>506851.8399999999</v>
      </c>
      <c r="J50" s="41">
        <f>IF(J18+J29+J42+J51&lt;0,0,J18+J29+J51)</f>
        <v>617814.0199999999</v>
      </c>
      <c r="K50" s="41">
        <f>IF(K18+K29+K42+K51&lt;0,0,K18+K29+K51)</f>
        <v>762278.32</v>
      </c>
      <c r="L50" s="42">
        <f>SUM(B50:K50)</f>
        <v>6789115.25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602323.62</v>
      </c>
      <c r="C56" s="41">
        <f aca="true" t="shared" si="12" ref="C56:J56">SUM(C57:C68)</f>
        <v>429547.88</v>
      </c>
      <c r="D56" s="41">
        <f t="shared" si="12"/>
        <v>1371837.54</v>
      </c>
      <c r="E56" s="41">
        <f t="shared" si="12"/>
        <v>182056.86</v>
      </c>
      <c r="F56" s="41">
        <f t="shared" si="12"/>
        <v>1214996.14</v>
      </c>
      <c r="G56" s="41">
        <f t="shared" si="12"/>
        <v>715820.06</v>
      </c>
      <c r="H56" s="41">
        <f t="shared" si="12"/>
        <v>385588.98</v>
      </c>
      <c r="I56" s="41">
        <f>SUM(I57:I71)</f>
        <v>506851.84</v>
      </c>
      <c r="J56" s="41">
        <f t="shared" si="12"/>
        <v>617814.02</v>
      </c>
      <c r="K56" s="41">
        <f>SUM(K57:K70)</f>
        <v>762278.3200000001</v>
      </c>
      <c r="L56" s="46">
        <f>SUM(B56:K56)</f>
        <v>6789115.26</v>
      </c>
      <c r="M56" s="40"/>
    </row>
    <row r="57" spans="1:13" ht="18.75" customHeight="1">
      <c r="A57" s="47" t="s">
        <v>50</v>
      </c>
      <c r="B57" s="48">
        <v>602323.62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602323.62</v>
      </c>
      <c r="M57" s="40"/>
    </row>
    <row r="58" spans="1:12" ht="18.75" customHeight="1">
      <c r="A58" s="47" t="s">
        <v>60</v>
      </c>
      <c r="B58" s="17">
        <v>0</v>
      </c>
      <c r="C58" s="48">
        <v>375381.89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375381.89</v>
      </c>
    </row>
    <row r="59" spans="1:12" ht="18.75" customHeight="1">
      <c r="A59" s="47" t="s">
        <v>61</v>
      </c>
      <c r="B59" s="17">
        <v>0</v>
      </c>
      <c r="C59" s="48">
        <v>54165.99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54165.99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1371837.54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1371837.54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182056.86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182056.86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1214996.14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1214996.14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715820.06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715820.06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385588.98</v>
      </c>
      <c r="I64" s="17">
        <v>0</v>
      </c>
      <c r="J64" s="17">
        <v>0</v>
      </c>
      <c r="K64" s="17">
        <v>0</v>
      </c>
      <c r="L64" s="46">
        <f t="shared" si="13"/>
        <v>385588.98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617814.02</v>
      </c>
      <c r="K66" s="17">
        <v>0</v>
      </c>
      <c r="L66" s="46">
        <f t="shared" si="13"/>
        <v>617814.02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433431.45</v>
      </c>
      <c r="L67" s="46">
        <f t="shared" si="13"/>
        <v>433431.45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328846.87</v>
      </c>
      <c r="L68" s="46">
        <f t="shared" si="13"/>
        <v>328846.87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506851.84</v>
      </c>
      <c r="J71" s="52">
        <v>0</v>
      </c>
      <c r="K71" s="52">
        <v>0</v>
      </c>
      <c r="L71" s="51">
        <f>SUM(B71:K71)</f>
        <v>506851.84</v>
      </c>
    </row>
    <row r="72" spans="1:12" ht="18" customHeight="1">
      <c r="A72" s="60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0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2022-03-23T19:39:42Z</dcterms:modified>
  <cp:category/>
  <cp:version/>
  <cp:contentType/>
  <cp:contentStatus/>
</cp:coreProperties>
</file>