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<sst xmlns="http://schemas.openxmlformats.org/spreadsheetml/2006/main" count="81" uniqueCount="80">
  <si>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</si>
  <si>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</si>
  <si>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</si>
  <si>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</si>
  <si>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</si>
  <si>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</si>
  <si>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</si>
  <si>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</si>
  <si>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</si>
  <si>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</si>
  <si>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</si>
  <si>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</si>
  <si>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</si>
  <si>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</si>
  <si>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</si>
  <si>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</si>
  <si>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</si>
  <si>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</si>
  <si>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</si>
  <si>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</si>
  <si>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</si>
  <si>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</si>
  <si>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</si>
  <si>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</si>
  <si>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</si>
  <si>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</si>
  <si>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</si>
  <si>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</si>
  <si>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</si>
  <si>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</si>
  <si>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</si>
  <si>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</si>
  <si>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</si>
  <si>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</si>
  <si>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</si>
  <si>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</si>
  <si>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</si>
  <si>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</si>
  <si>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</si>
  <si>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</si>
  <si>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</si>
  <si>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</si>
  <si>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</si>
  <si>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</si>
  <si>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</si>
  <si>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</si>
  <si>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</si>
  <si>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</si>
  <si>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</si>
  <si>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</si>
  <si>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</si>
  <si>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</si>
  <si>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</si>
  <si>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</si>
  <si>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</si>
  <si>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</si>
  <si>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</si>
  <si>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</si>
  <si>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</si>
  <si>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</si>
  <si>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</si>
  <si>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</si>
  <si>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</si>
  <si>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</si>
  <si>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</si>
  <si>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</si>
  <si>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</si>
  <si>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</si>
  <si>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</si>
  <si>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</si>
  <si>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</si>
  <si>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</si>
  <si>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09/03/22 - VENCIMENTO 16/03/22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</si>
  <si>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</si>
  <si>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</si>
  <si>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</si>
  <si>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</si>
  <si>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</si>
  <si>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5.2.11. Desconto do Saldo Remanescente de Investimento em SMGO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</si>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</sst>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1"/>
    </xf>
    <xf numFmtId="170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86952</v>
      </c>
      <c r="C7" s="10">
        <f>C8+C11</f>
        <v>107207</v>
      </c>
      <c r="D7" s="10">
        <f aca="true" t="shared" si="0" ref="D7:K7">D8+D11</f>
        <v>315886</v>
      </c>
      <c r="E7" s="10">
        <f t="shared" si="0"/>
        <v>253115</v>
      </c>
      <c r="F7" s="10">
        <f t="shared" si="0"/>
        <v>284630</v>
      </c>
      <c r="G7" s="10">
        <f t="shared" si="0"/>
        <v>148201</v>
      </c>
      <c r="H7" s="10">
        <f t="shared" si="0"/>
        <v>81883</v>
      </c>
      <c r="I7" s="10">
        <f t="shared" si="0"/>
        <v>122130</v>
      </c>
      <c r="J7" s="10">
        <f t="shared" si="0"/>
        <v>118397</v>
      </c>
      <c r="K7" s="10">
        <f t="shared" si="0"/>
        <v>216946</v>
      </c>
      <c r="L7" s="10">
        <f>SUM(B7:K7)</f>
        <v>1735347</v>
      </c>
      <c r="M7" s="11"/>
    </row>
    <row r="8" spans="1:13" ht="17.25" customHeight="1">
      <c r="A8" s="12" t="s">
        <v>18</v>
      </c>
      <c r="B8" s="13">
        <f>B9+B10</f>
        <v>6895</v>
      </c>
      <c r="C8" s="13">
        <f aca="true" t="shared" si="1" ref="C8:K8">C9+C10</f>
        <v>7444</v>
      </c>
      <c r="D8" s="13">
        <f t="shared" si="1"/>
        <v>22907</v>
      </c>
      <c r="E8" s="13">
        <f t="shared" si="1"/>
        <v>15888</v>
      </c>
      <c r="F8" s="13">
        <f t="shared" si="1"/>
        <v>16206</v>
      </c>
      <c r="G8" s="13">
        <f t="shared" si="1"/>
        <v>11797</v>
      </c>
      <c r="H8" s="13">
        <f t="shared" si="1"/>
        <v>5632</v>
      </c>
      <c r="I8" s="13">
        <f t="shared" si="1"/>
        <v>6331</v>
      </c>
      <c r="J8" s="13">
        <f t="shared" si="1"/>
        <v>9000</v>
      </c>
      <c r="K8" s="13">
        <f t="shared" si="1"/>
        <v>13898</v>
      </c>
      <c r="L8" s="13">
        <f>SUM(B8:K8)</f>
        <v>115998</v>
      </c>
      <c r="M8"/>
    </row>
    <row r="9" spans="1:13" ht="17.25" customHeight="1">
      <c r="A9" s="14" t="s">
        <v>19</v>
      </c>
      <c r="B9" s="15">
        <v>6894</v>
      </c>
      <c r="C9" s="15">
        <v>7444</v>
      </c>
      <c r="D9" s="15">
        <v>22907</v>
      </c>
      <c r="E9" s="15">
        <v>15888</v>
      </c>
      <c r="F9" s="15">
        <v>16206</v>
      </c>
      <c r="G9" s="15">
        <v>11797</v>
      </c>
      <c r="H9" s="15">
        <v>5621</v>
      </c>
      <c r="I9" s="15">
        <v>6331</v>
      </c>
      <c r="J9" s="15">
        <v>9000</v>
      </c>
      <c r="K9" s="15">
        <v>13898</v>
      </c>
      <c r="L9" s="13">
        <f>SUM(B9:K9)</f>
        <v>115986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11</v>
      </c>
      <c r="I10" s="15">
        <v>0</v>
      </c>
      <c r="J10" s="15">
        <v>0</v>
      </c>
      <c r="K10" s="15">
        <v>0</v>
      </c>
      <c r="L10" s="13">
        <f>SUM(B10:K10)</f>
        <v>12</v>
      </c>
      <c r="M10"/>
    </row>
    <row r="11" spans="1:13" ht="17.25" customHeight="1">
      <c r="A11" s="12" t="s">
        <v>21</v>
      </c>
      <c r="B11" s="15">
        <v>80057</v>
      </c>
      <c r="C11" s="15">
        <v>99763</v>
      </c>
      <c r="D11" s="15">
        <v>292979</v>
      </c>
      <c r="E11" s="15">
        <v>237227</v>
      </c>
      <c r="F11" s="15">
        <v>268424</v>
      </c>
      <c r="G11" s="15">
        <v>136404</v>
      </c>
      <c r="H11" s="15">
        <v>76251</v>
      </c>
      <c r="I11" s="15">
        <v>115799</v>
      </c>
      <c r="J11" s="15">
        <v>109397</v>
      </c>
      <c r="K11" s="15">
        <v>203048</v>
      </c>
      <c r="L11" s="13">
        <f>SUM(B11:K11)</f>
        <v>1619349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60" t="s">
        <v>73</v>
      </c>
      <c r="B14" s="20">
        <v>0.2858</v>
      </c>
      <c r="C14" s="20">
        <v>0.1731</v>
      </c>
      <c r="D14" s="20">
        <v>0.2061</v>
      </c>
      <c r="E14" s="20">
        <v>0.2087</v>
      </c>
      <c r="F14" s="20">
        <v>0.1844</v>
      </c>
      <c r="G14" s="20">
        <v>0.2028</v>
      </c>
      <c r="H14" s="20">
        <v>0.2234</v>
      </c>
      <c r="I14" s="20">
        <v>0.1852</v>
      </c>
      <c r="J14" s="20">
        <v>0.1995</v>
      </c>
      <c r="K14" s="20">
        <v>0.1629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0.983653770587142</v>
      </c>
      <c r="C16" s="22">
        <v>1.158784519214612</v>
      </c>
      <c r="D16" s="22">
        <v>1.071205232694698</v>
      </c>
      <c r="E16" s="22">
        <v>1.062842899026422</v>
      </c>
      <c r="F16" s="22">
        <v>1.164245344382571</v>
      </c>
      <c r="G16" s="22">
        <v>1.134935169159542</v>
      </c>
      <c r="H16" s="22">
        <v>1.056973962771617</v>
      </c>
      <c r="I16" s="22">
        <v>1.118958794952549</v>
      </c>
      <c r="J16" s="22">
        <v>1.263976058536612</v>
      </c>
      <c r="K16" s="22">
        <v>1.049095466038186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74</v>
      </c>
      <c r="B18" s="25">
        <f>SUM(B19:B26)</f>
        <v>555729.84</v>
      </c>
      <c r="C18" s="25">
        <f aca="true" t="shared" si="2" ref="C18:K18">SUM(C19:C26)</f>
        <v>448348.16</v>
      </c>
      <c r="D18" s="25">
        <f t="shared" si="2"/>
        <v>1463011.3300000003</v>
      </c>
      <c r="E18" s="25">
        <f t="shared" si="2"/>
        <v>1169049.0899999999</v>
      </c>
      <c r="F18" s="25">
        <f t="shared" si="2"/>
        <v>1288163.43</v>
      </c>
      <c r="G18" s="25">
        <f t="shared" si="2"/>
        <v>718816.61</v>
      </c>
      <c r="H18" s="25">
        <f t="shared" si="2"/>
        <v>409914.32</v>
      </c>
      <c r="I18" s="25">
        <f t="shared" si="2"/>
        <v>527099.2500000001</v>
      </c>
      <c r="J18" s="25">
        <f t="shared" si="2"/>
        <v>624581.17</v>
      </c>
      <c r="K18" s="25">
        <f t="shared" si="2"/>
        <v>776038.0000000002</v>
      </c>
      <c r="L18" s="25">
        <f>SUM(B18:K18)</f>
        <v>7980751.2</v>
      </c>
      <c r="M18"/>
    </row>
    <row r="19" spans="1:13" ht="17.25" customHeight="1">
      <c r="A19" s="26" t="s">
        <v>24</v>
      </c>
      <c r="B19" s="61">
        <f>ROUND((B13+B14)*B7,2)</f>
        <v>561023</v>
      </c>
      <c r="C19" s="61">
        <f aca="true" t="shared" si="3" ref="C19:K19">ROUND((C13+C14)*C7,2)</f>
        <v>378419.27</v>
      </c>
      <c r="D19" s="61">
        <f t="shared" si="3"/>
        <v>1327100.26</v>
      </c>
      <c r="E19" s="61">
        <f t="shared" si="3"/>
        <v>1077130.88</v>
      </c>
      <c r="F19" s="61">
        <f t="shared" si="3"/>
        <v>1070208.8</v>
      </c>
      <c r="G19" s="61">
        <f t="shared" si="3"/>
        <v>612722.21</v>
      </c>
      <c r="H19" s="61">
        <f t="shared" si="3"/>
        <v>372911.56</v>
      </c>
      <c r="I19" s="61">
        <f t="shared" si="3"/>
        <v>461150.67</v>
      </c>
      <c r="J19" s="61">
        <f t="shared" si="3"/>
        <v>481473.24</v>
      </c>
      <c r="K19" s="61">
        <f t="shared" si="3"/>
        <v>720434.28</v>
      </c>
      <c r="L19" s="33">
        <f>SUM(B19:K19)</f>
        <v>7062574.17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-9170.61</v>
      </c>
      <c r="C20" s="33">
        <f t="shared" si="4"/>
        <v>60087.12</v>
      </c>
      <c r="D20" s="33">
        <f t="shared" si="4"/>
        <v>94496.48</v>
      </c>
      <c r="E20" s="33">
        <f t="shared" si="4"/>
        <v>67690.03</v>
      </c>
      <c r="F20" s="33">
        <f t="shared" si="4"/>
        <v>175776.81</v>
      </c>
      <c r="G20" s="33">
        <f t="shared" si="4"/>
        <v>82677.78</v>
      </c>
      <c r="H20" s="33">
        <f t="shared" si="4"/>
        <v>21246.25</v>
      </c>
      <c r="I20" s="33">
        <f t="shared" si="4"/>
        <v>54857.93</v>
      </c>
      <c r="J20" s="33">
        <f t="shared" si="4"/>
        <v>127097.41</v>
      </c>
      <c r="K20" s="33">
        <f t="shared" si="4"/>
        <v>35370.06</v>
      </c>
      <c r="L20" s="33">
        <f aca="true" t="shared" si="5" ref="L19:L26">SUM(B20:K20)</f>
        <v>710129.26</v>
      </c>
      <c r="M20"/>
    </row>
    <row r="21" spans="1:13" ht="17.25" customHeight="1">
      <c r="A21" s="27" t="s">
        <v>26</v>
      </c>
      <c r="B21" s="33">
        <v>1635.71</v>
      </c>
      <c r="C21" s="33">
        <v>7703.81</v>
      </c>
      <c r="D21" s="33">
        <v>36253.81</v>
      </c>
      <c r="E21" s="33">
        <v>20913.42</v>
      </c>
      <c r="F21" s="33">
        <v>38799.4</v>
      </c>
      <c r="G21" s="33">
        <v>22395.84</v>
      </c>
      <c r="H21" s="33">
        <v>13684.91</v>
      </c>
      <c r="I21" s="33">
        <v>8831.29</v>
      </c>
      <c r="J21" s="33">
        <v>12143.68</v>
      </c>
      <c r="K21" s="33">
        <v>16105.29</v>
      </c>
      <c r="L21" s="33">
        <f t="shared" si="5"/>
        <v>178467.16</v>
      </c>
      <c r="M21"/>
    </row>
    <row r="22" spans="1:13" ht="17.25" customHeight="1">
      <c r="A22" s="27" t="s">
        <v>27</v>
      </c>
      <c r="B22" s="33">
        <v>1475.56</v>
      </c>
      <c r="C22" s="29">
        <v>1475.56</v>
      </c>
      <c r="D22" s="29">
        <v>2951.12</v>
      </c>
      <c r="E22" s="29">
        <v>2951.12</v>
      </c>
      <c r="F22" s="33">
        <v>1475.56</v>
      </c>
      <c r="G22" s="29">
        <v>0</v>
      </c>
      <c r="H22" s="33">
        <v>1475.56</v>
      </c>
      <c r="I22" s="29">
        <v>1475.56</v>
      </c>
      <c r="J22" s="29">
        <v>2951.12</v>
      </c>
      <c r="K22" s="29">
        <v>2951.12</v>
      </c>
      <c r="L22" s="33">
        <f t="shared" si="5"/>
        <v>19182.28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-1353.6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-1353.6</v>
      </c>
      <c r="M23"/>
    </row>
    <row r="24" spans="1:13" ht="17.25" customHeight="1">
      <c r="A24" s="62" t="s">
        <v>75</v>
      </c>
      <c r="B24" s="33">
        <v>459.48</v>
      </c>
      <c r="C24" s="33">
        <v>371.3</v>
      </c>
      <c r="D24" s="33">
        <v>1211.37</v>
      </c>
      <c r="E24" s="33">
        <v>967.7</v>
      </c>
      <c r="F24" s="33">
        <v>1065.17</v>
      </c>
      <c r="G24" s="33">
        <v>594.08</v>
      </c>
      <c r="H24" s="33">
        <v>338.81</v>
      </c>
      <c r="I24" s="33">
        <v>436.28</v>
      </c>
      <c r="J24" s="33">
        <v>517.5</v>
      </c>
      <c r="K24" s="33">
        <v>642.81</v>
      </c>
      <c r="L24" s="33">
        <f t="shared" si="5"/>
        <v>6604.5</v>
      </c>
      <c r="M24"/>
    </row>
    <row r="25" spans="1:13" ht="17.25" customHeight="1">
      <c r="A25" s="62" t="s">
        <v>76</v>
      </c>
      <c r="B25" s="33">
        <v>211.86</v>
      </c>
      <c r="C25" s="33">
        <v>202.22</v>
      </c>
      <c r="D25" s="33">
        <v>680.72</v>
      </c>
      <c r="E25" s="33">
        <v>511.09</v>
      </c>
      <c r="F25" s="33">
        <v>572.68</v>
      </c>
      <c r="G25" s="33">
        <v>297.18</v>
      </c>
      <c r="H25" s="33">
        <v>175.4</v>
      </c>
      <c r="I25" s="33">
        <v>236.97</v>
      </c>
      <c r="J25" s="33">
        <v>273.03</v>
      </c>
      <c r="K25" s="33">
        <v>365.9</v>
      </c>
      <c r="L25" s="33">
        <f t="shared" si="5"/>
        <v>3527.0499999999997</v>
      </c>
      <c r="M25"/>
    </row>
    <row r="26" spans="1:13" ht="17.25" customHeight="1">
      <c r="A26" s="62" t="s">
        <v>77</v>
      </c>
      <c r="B26" s="33">
        <v>94.84</v>
      </c>
      <c r="C26" s="33">
        <v>88.88</v>
      </c>
      <c r="D26" s="33">
        <v>317.57</v>
      </c>
      <c r="E26" s="33">
        <v>238.45</v>
      </c>
      <c r="F26" s="33">
        <v>265.01</v>
      </c>
      <c r="G26" s="33">
        <v>129.52</v>
      </c>
      <c r="H26" s="33">
        <v>81.83</v>
      </c>
      <c r="I26" s="33">
        <v>110.55</v>
      </c>
      <c r="J26" s="33">
        <v>125.19</v>
      </c>
      <c r="K26" s="33">
        <v>168.54</v>
      </c>
      <c r="L26" s="33">
        <f t="shared" si="5"/>
        <v>1620.3799999999999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-54441.67999999999</v>
      </c>
      <c r="C29" s="33">
        <f t="shared" si="6"/>
        <v>-34818.27</v>
      </c>
      <c r="D29" s="33">
        <f t="shared" si="6"/>
        <v>-107526.78</v>
      </c>
      <c r="E29" s="33">
        <f t="shared" si="6"/>
        <v>-80204.05999999994</v>
      </c>
      <c r="F29" s="33">
        <f t="shared" si="6"/>
        <v>-77229.40999999999</v>
      </c>
      <c r="G29" s="33">
        <f t="shared" si="6"/>
        <v>-55210.270000000004</v>
      </c>
      <c r="H29" s="33">
        <f t="shared" si="6"/>
        <v>-35064.950000000004</v>
      </c>
      <c r="I29" s="33">
        <f t="shared" si="6"/>
        <v>-43067.55000000001</v>
      </c>
      <c r="J29" s="33">
        <f t="shared" si="6"/>
        <v>-42477.63</v>
      </c>
      <c r="K29" s="33">
        <f t="shared" si="6"/>
        <v>-64725.649999999994</v>
      </c>
      <c r="L29" s="33">
        <f aca="true" t="shared" si="7" ref="L29:L36">SUM(B29:K29)</f>
        <v>-594766.2499999999</v>
      </c>
      <c r="M29"/>
    </row>
    <row r="30" spans="1:13" ht="18.75" customHeight="1">
      <c r="A30" s="27" t="s">
        <v>30</v>
      </c>
      <c r="B30" s="33">
        <f>B31+B32+B33+B34</f>
        <v>-30333.6</v>
      </c>
      <c r="C30" s="33">
        <f aca="true" t="shared" si="8" ref="C30:K30">C31+C32+C33+C34</f>
        <v>-32753.6</v>
      </c>
      <c r="D30" s="33">
        <f t="shared" si="8"/>
        <v>-100790.8</v>
      </c>
      <c r="E30" s="33">
        <f t="shared" si="8"/>
        <v>-69907.2</v>
      </c>
      <c r="F30" s="33">
        <f t="shared" si="8"/>
        <v>-71306.4</v>
      </c>
      <c r="G30" s="33">
        <f t="shared" si="8"/>
        <v>-51906.8</v>
      </c>
      <c r="H30" s="33">
        <f t="shared" si="8"/>
        <v>-24732.4</v>
      </c>
      <c r="I30" s="33">
        <f t="shared" si="8"/>
        <v>-40641.57000000001</v>
      </c>
      <c r="J30" s="33">
        <f t="shared" si="8"/>
        <v>-39600</v>
      </c>
      <c r="K30" s="33">
        <f t="shared" si="8"/>
        <v>-61151.2</v>
      </c>
      <c r="L30" s="33">
        <f t="shared" si="7"/>
        <v>-523123.57</v>
      </c>
      <c r="M30"/>
    </row>
    <row r="31" spans="1:13" s="36" customFormat="1" ht="18.75" customHeight="1">
      <c r="A31" s="34" t="s">
        <v>57</v>
      </c>
      <c r="B31" s="33">
        <f>-ROUND((B9)*$E$3,2)</f>
        <v>-30333.6</v>
      </c>
      <c r="C31" s="33">
        <f aca="true" t="shared" si="9" ref="C31:K31">-ROUND((C9)*$E$3,2)</f>
        <v>-32753.6</v>
      </c>
      <c r="D31" s="33">
        <f t="shared" si="9"/>
        <v>-100790.8</v>
      </c>
      <c r="E31" s="33">
        <f t="shared" si="9"/>
        <v>-69907.2</v>
      </c>
      <c r="F31" s="33">
        <f t="shared" si="9"/>
        <v>-71306.4</v>
      </c>
      <c r="G31" s="33">
        <f t="shared" si="9"/>
        <v>-51906.8</v>
      </c>
      <c r="H31" s="33">
        <f t="shared" si="9"/>
        <v>-24732.4</v>
      </c>
      <c r="I31" s="33">
        <f t="shared" si="9"/>
        <v>-27856.4</v>
      </c>
      <c r="J31" s="33">
        <f t="shared" si="9"/>
        <v>-39600</v>
      </c>
      <c r="K31" s="33">
        <f t="shared" si="9"/>
        <v>-61151.2</v>
      </c>
      <c r="L31" s="33">
        <f t="shared" si="7"/>
        <v>-510338.4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-56.31</v>
      </c>
      <c r="J33" s="17">
        <v>0</v>
      </c>
      <c r="K33" s="17">
        <v>0</v>
      </c>
      <c r="L33" s="33">
        <f t="shared" si="7"/>
        <v>-56.31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-12728.86</v>
      </c>
      <c r="J34" s="17">
        <v>0</v>
      </c>
      <c r="K34" s="17">
        <v>0</v>
      </c>
      <c r="L34" s="33">
        <f t="shared" si="7"/>
        <v>-12728.86</v>
      </c>
      <c r="M34"/>
    </row>
    <row r="35" spans="1:13" s="36" customFormat="1" ht="18.75" customHeight="1">
      <c r="A35" s="27" t="s">
        <v>34</v>
      </c>
      <c r="B35" s="38">
        <f>SUM(B36:B47)</f>
        <v>-24108.079999999998</v>
      </c>
      <c r="C35" s="38">
        <f aca="true" t="shared" si="10" ref="C35:K35">SUM(C36:C47)</f>
        <v>-2064.67</v>
      </c>
      <c r="D35" s="38">
        <f t="shared" si="10"/>
        <v>-6735.98</v>
      </c>
      <c r="E35" s="38">
        <f t="shared" si="10"/>
        <v>-10296.85999999995</v>
      </c>
      <c r="F35" s="38">
        <f t="shared" si="10"/>
        <v>-5923.01</v>
      </c>
      <c r="G35" s="38">
        <f t="shared" si="10"/>
        <v>-3303.47</v>
      </c>
      <c r="H35" s="38">
        <f t="shared" si="10"/>
        <v>-10332.550000000001</v>
      </c>
      <c r="I35" s="38">
        <f t="shared" si="10"/>
        <v>-2425.98</v>
      </c>
      <c r="J35" s="38">
        <f t="shared" si="10"/>
        <v>-2877.63</v>
      </c>
      <c r="K35" s="38">
        <f t="shared" si="10"/>
        <v>-3574.45</v>
      </c>
      <c r="L35" s="33">
        <f t="shared" si="7"/>
        <v>-71642.67999999995</v>
      </c>
      <c r="M35"/>
    </row>
    <row r="36" spans="1:13" ht="18.75" customHeight="1">
      <c r="A36" s="37" t="s">
        <v>35</v>
      </c>
      <c r="B36" s="38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0</v>
      </c>
      <c r="M36"/>
    </row>
    <row r="37" spans="1:13" ht="18.75" customHeight="1">
      <c r="A37" s="37" t="s">
        <v>36</v>
      </c>
      <c r="B37" s="33">
        <v>-21553.05</v>
      </c>
      <c r="C37" s="17">
        <v>0</v>
      </c>
      <c r="D37" s="17">
        <v>0</v>
      </c>
      <c r="E37" s="33">
        <v>-4915.82</v>
      </c>
      <c r="F37" s="28">
        <v>0</v>
      </c>
      <c r="G37" s="28">
        <v>0</v>
      </c>
      <c r="H37" s="33">
        <v>-8448.54</v>
      </c>
      <c r="I37" s="17">
        <v>0</v>
      </c>
      <c r="J37" s="28">
        <v>0</v>
      </c>
      <c r="K37" s="17">
        <v>0</v>
      </c>
      <c r="L37" s="33">
        <f>SUM(B37:K37)</f>
        <v>-34917.41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43</v>
      </c>
      <c r="B44" s="17">
        <v>0</v>
      </c>
      <c r="C44" s="17">
        <v>0</v>
      </c>
      <c r="D44" s="17">
        <v>0</v>
      </c>
      <c r="E44" s="17">
        <v>958500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958500</v>
      </c>
    </row>
    <row r="45" spans="1:12" ht="18.75" customHeight="1">
      <c r="A45" s="37" t="s">
        <v>44</v>
      </c>
      <c r="B45" s="17">
        <v>0</v>
      </c>
      <c r="C45" s="17">
        <v>0</v>
      </c>
      <c r="D45" s="17">
        <v>0</v>
      </c>
      <c r="E45" s="17">
        <v>-958500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-958500</v>
      </c>
    </row>
    <row r="46" spans="1:12" ht="18.75" customHeight="1">
      <c r="A46" s="37" t="s">
        <v>78</v>
      </c>
      <c r="B46" s="17">
        <v>-2555.03</v>
      </c>
      <c r="C46" s="17">
        <v>-2064.67</v>
      </c>
      <c r="D46" s="17">
        <v>-6735.98</v>
      </c>
      <c r="E46" s="17">
        <v>-5381.04</v>
      </c>
      <c r="F46" s="17">
        <v>-5923.01</v>
      </c>
      <c r="G46" s="17">
        <v>-3303.47</v>
      </c>
      <c r="H46" s="17">
        <v>-1884.01</v>
      </c>
      <c r="I46" s="17">
        <v>-2425.98</v>
      </c>
      <c r="J46" s="17">
        <v>-2877.63</v>
      </c>
      <c r="K46" s="17">
        <v>-3574.45</v>
      </c>
      <c r="L46" s="30">
        <f t="shared" si="11"/>
        <v>-36725.27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45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46</v>
      </c>
      <c r="B50" s="41">
        <f>IF(B18+B29+B42+B51&lt;0,0,B18+B29+B51)</f>
        <v>501288.16</v>
      </c>
      <c r="C50" s="41">
        <f>IF(C18+C29+C42+C51&lt;0,0,C18+C29+C51)</f>
        <v>413529.88999999996</v>
      </c>
      <c r="D50" s="41">
        <f>IF(D18+D29+D42+D51&lt;0,0,D18+D29+D51)</f>
        <v>1355484.5500000003</v>
      </c>
      <c r="E50" s="41">
        <f>IF(E18+E29+E42+E51&lt;0,0,E18+E29+E51)</f>
        <v>1088845.0299999998</v>
      </c>
      <c r="F50" s="41">
        <f>IF(F18+F29+F42+F51&lt;0,0,F18+F29+F51)</f>
        <v>1210934.02</v>
      </c>
      <c r="G50" s="41">
        <f>IF(G18+G29+G42+G51&lt;0,0,G18+G29+G51)</f>
        <v>663606.34</v>
      </c>
      <c r="H50" s="41">
        <f>IF(H18+H29+H42+H51&lt;0,0,H18+H29+H51)</f>
        <v>374849.37</v>
      </c>
      <c r="I50" s="41">
        <f>IF(I18+I29+I42+I51&lt;0,0,I18+I29+I51)</f>
        <v>484031.7000000001</v>
      </c>
      <c r="J50" s="41">
        <f>IF(J18+J29+J42+J51&lt;0,0,J18+J29+J51)</f>
        <v>582103.54</v>
      </c>
      <c r="K50" s="41">
        <f>IF(K18+K29+K42+K51&lt;0,0,K18+K29+K51)</f>
        <v>711312.3500000002</v>
      </c>
      <c r="L50" s="42">
        <f>SUM(B50:K50)</f>
        <v>7385984.950000001</v>
      </c>
      <c r="M50" s="53"/>
    </row>
    <row r="51" spans="1:12" ht="18.75" customHeight="1">
      <c r="A51" s="27" t="s">
        <v>47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48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49</v>
      </c>
      <c r="B56" s="41">
        <f>SUM(B57:B70)</f>
        <v>501288.16</v>
      </c>
      <c r="C56" s="41">
        <f aca="true" t="shared" si="12" ref="C56:J56">SUM(C57:C68)</f>
        <v>413529.89</v>
      </c>
      <c r="D56" s="41">
        <f t="shared" si="12"/>
        <v>1355484.56</v>
      </c>
      <c r="E56" s="41">
        <f t="shared" si="12"/>
        <v>1088845.03</v>
      </c>
      <c r="F56" s="41">
        <f t="shared" si="12"/>
        <v>1210934.03</v>
      </c>
      <c r="G56" s="41">
        <f t="shared" si="12"/>
        <v>663606.34</v>
      </c>
      <c r="H56" s="41">
        <f t="shared" si="12"/>
        <v>374849.37</v>
      </c>
      <c r="I56" s="41">
        <f>SUM(I57:I71)</f>
        <v>484031.7</v>
      </c>
      <c r="J56" s="41">
        <f t="shared" si="12"/>
        <v>582103.54</v>
      </c>
      <c r="K56" s="41">
        <f>SUM(K57:K70)</f>
        <v>711312.34</v>
      </c>
      <c r="L56" s="46">
        <f>SUM(B56:K56)</f>
        <v>7385984.960000001</v>
      </c>
      <c r="M56" s="40"/>
    </row>
    <row r="57" spans="1:13" ht="18.75" customHeight="1">
      <c r="A57" s="47" t="s">
        <v>50</v>
      </c>
      <c r="B57" s="48">
        <v>501288.16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501288.16</v>
      </c>
      <c r="M57" s="40"/>
    </row>
    <row r="58" spans="1:12" ht="18.75" customHeight="1">
      <c r="A58" s="47" t="s">
        <v>60</v>
      </c>
      <c r="B58" s="17">
        <v>0</v>
      </c>
      <c r="C58" s="48">
        <v>360970.24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360970.24</v>
      </c>
    </row>
    <row r="59" spans="1:12" ht="18.75" customHeight="1">
      <c r="A59" s="47" t="s">
        <v>61</v>
      </c>
      <c r="B59" s="17">
        <v>0</v>
      </c>
      <c r="C59" s="48">
        <v>52559.65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52559.65</v>
      </c>
    </row>
    <row r="60" spans="1:12" ht="18.75" customHeight="1">
      <c r="A60" s="47" t="s">
        <v>51</v>
      </c>
      <c r="B60" s="17">
        <v>0</v>
      </c>
      <c r="C60" s="17">
        <v>0</v>
      </c>
      <c r="D60" s="48">
        <v>1355484.56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1355484.56</v>
      </c>
    </row>
    <row r="61" spans="1:12" ht="18.75" customHeight="1">
      <c r="A61" s="47" t="s">
        <v>52</v>
      </c>
      <c r="B61" s="17">
        <v>0</v>
      </c>
      <c r="C61" s="17">
        <v>0</v>
      </c>
      <c r="D61" s="17">
        <v>0</v>
      </c>
      <c r="E61" s="48">
        <v>1088845.03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1088845.03</v>
      </c>
    </row>
    <row r="62" spans="1:12" ht="18.75" customHeight="1">
      <c r="A62" s="47" t="s">
        <v>53</v>
      </c>
      <c r="B62" s="17">
        <v>0</v>
      </c>
      <c r="C62" s="17">
        <v>0</v>
      </c>
      <c r="D62" s="17">
        <v>0</v>
      </c>
      <c r="E62" s="17">
        <v>0</v>
      </c>
      <c r="F62" s="48">
        <v>1210934.03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1210934.03</v>
      </c>
    </row>
    <row r="63" spans="1:12" ht="18.75" customHeight="1">
      <c r="A63" s="47" t="s">
        <v>54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663606.34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663606.34</v>
      </c>
    </row>
    <row r="64" spans="1:12" ht="18.75" customHeight="1">
      <c r="A64" s="47" t="s">
        <v>55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374849.37</v>
      </c>
      <c r="I64" s="17">
        <v>0</v>
      </c>
      <c r="J64" s="17">
        <v>0</v>
      </c>
      <c r="K64" s="17">
        <v>0</v>
      </c>
      <c r="L64" s="46">
        <f t="shared" si="13"/>
        <v>374849.37</v>
      </c>
    </row>
    <row r="65" spans="1:12" ht="18.75" customHeight="1">
      <c r="A65" s="47" t="s">
        <v>56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582103.54</v>
      </c>
      <c r="K66" s="17">
        <v>0</v>
      </c>
      <c r="L66" s="46">
        <f t="shared" si="13"/>
        <v>582103.54</v>
      </c>
    </row>
    <row r="67" spans="1:12" ht="18.75" customHeight="1">
      <c r="A67" s="47" t="s">
        <v>68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402033.73</v>
      </c>
      <c r="L67" s="46">
        <f t="shared" si="13"/>
        <v>402033.73</v>
      </c>
    </row>
    <row r="68" spans="1:12" ht="18.75" customHeight="1">
      <c r="A68" s="47" t="s">
        <v>69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309278.61</v>
      </c>
      <c r="L68" s="46">
        <f t="shared" si="13"/>
        <v>309278.61</v>
      </c>
    </row>
    <row r="69" spans="1:12" ht="18.75" customHeight="1">
      <c r="A69" s="47" t="s">
        <v>70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71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484031.7</v>
      </c>
      <c r="J71" s="52">
        <v>0</v>
      </c>
      <c r="K71" s="52">
        <v>0</v>
      </c>
      <c r="L71" s="51">
        <f>SUM(B71:K71)</f>
        <v>484031.7</v>
      </c>
    </row>
    <row r="72" spans="1:12" ht="18" customHeight="1">
      <c r="A72" s="63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3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2022-03-15T19:41:44Z</dcterms:modified>
  <cp:category/>
  <cp:version/>
  <cp:contentType/>
  <cp:contentStatus/>
</cp:coreProperties>
</file>