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<sst xmlns="http://schemas.openxmlformats.org/spreadsheetml/2006/main" count="81" uniqueCount="80">
  <si>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</si>
  <si>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</si>
  <si>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</si>
  <si>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</si>
  <si>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</si>
  <si>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</si>
  <si>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</si>
  <si>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</si>
  <si>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</si>
  <si>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</si>
  <si>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</si>
  <si>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</si>
  <si>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</si>
  <si>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</si>
  <si>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</si>
  <si>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</si>
  <si>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</si>
  <si>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</si>
  <si>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</si>
  <si>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</si>
  <si>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</si>
  <si>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</si>
  <si>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</si>
  <si>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</si>
  <si>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</si>
  <si>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</si>
  <si>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</si>
  <si>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</si>
  <si>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</si>
  <si>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</si>
  <si>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</si>
  <si>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</si>
  <si>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</si>
  <si>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</si>
  <si>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</si>
  <si>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</si>
  <si>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</si>
  <si>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</si>
  <si>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</si>
  <si>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</si>
  <si>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</si>
  <si>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</si>
  <si>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</si>
  <si>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</si>
  <si>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</si>
  <si>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</si>
  <si>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</si>
  <si>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</si>
  <si>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</si>
  <si>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</si>
  <si>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</si>
  <si>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</si>
  <si>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</si>
  <si>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</si>
  <si>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</si>
  <si>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</si>
  <si>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</si>
  <si>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</si>
  <si>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</si>
  <si>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</si>
  <si>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</si>
  <si>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</si>
  <si>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</si>
  <si>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</si>
  <si>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</si>
  <si>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</si>
  <si>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</si>
  <si>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</si>
  <si>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</si>
  <si>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</si>
  <si>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</si>
  <si>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</si>
  <si>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03/03/22 - VENCIMENTO 10/03/22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</si>
  <si>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</si>
  <si>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</si>
  <si>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</si>
  <si>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</si>
  <si>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</si>
  <si>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5.2.11. Desconto do Saldo Remanescente de Investimento em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</si>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</sst>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1"/>
    </xf>
    <xf numFmtId="0" fontId="33" fillId="35" borderId="4" xfId="0" applyFont="1" applyFill="1" applyBorder="1" applyAlignment="1">
      <alignment horizontal="left" vertical="center" indent="2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82562</v>
      </c>
      <c r="C7" s="10">
        <f>C8+C11</f>
        <v>102388</v>
      </c>
      <c r="D7" s="10">
        <f aca="true" t="shared" si="0" ref="D7:K7">D8+D11</f>
        <v>297590</v>
      </c>
      <c r="E7" s="10">
        <f t="shared" si="0"/>
        <v>243187</v>
      </c>
      <c r="F7" s="10">
        <f t="shared" si="0"/>
        <v>266952</v>
      </c>
      <c r="G7" s="10">
        <f t="shared" si="0"/>
        <v>139233</v>
      </c>
      <c r="H7" s="10">
        <f t="shared" si="0"/>
        <v>73556</v>
      </c>
      <c r="I7" s="10">
        <f t="shared" si="0"/>
        <v>111397</v>
      </c>
      <c r="J7" s="10">
        <f t="shared" si="0"/>
        <v>111264</v>
      </c>
      <c r="K7" s="10">
        <f t="shared" si="0"/>
        <v>206018</v>
      </c>
      <c r="L7" s="10">
        <f>SUM(B7:K7)</f>
        <v>1634147</v>
      </c>
      <c r="M7" s="11"/>
    </row>
    <row r="8" spans="1:13" ht="17.25" customHeight="1">
      <c r="A8" s="12" t="s">
        <v>18</v>
      </c>
      <c r="B8" s="13">
        <f>B9+B10</f>
        <v>6505</v>
      </c>
      <c r="C8" s="13">
        <f aca="true" t="shared" si="1" ref="C8:K8">C9+C10</f>
        <v>7566</v>
      </c>
      <c r="D8" s="13">
        <f t="shared" si="1"/>
        <v>22288</v>
      </c>
      <c r="E8" s="13">
        <f t="shared" si="1"/>
        <v>15650</v>
      </c>
      <c r="F8" s="13">
        <f t="shared" si="1"/>
        <v>15952</v>
      </c>
      <c r="G8" s="13">
        <f t="shared" si="1"/>
        <v>11262</v>
      </c>
      <c r="H8" s="13">
        <f t="shared" si="1"/>
        <v>5290</v>
      </c>
      <c r="I8" s="13">
        <f t="shared" si="1"/>
        <v>5871</v>
      </c>
      <c r="J8" s="13">
        <f t="shared" si="1"/>
        <v>8232</v>
      </c>
      <c r="K8" s="13">
        <f t="shared" si="1"/>
        <v>13650</v>
      </c>
      <c r="L8" s="13">
        <f>SUM(B8:K8)</f>
        <v>112266</v>
      </c>
      <c r="M8"/>
    </row>
    <row r="9" spans="1:13" ht="17.25" customHeight="1">
      <c r="A9" s="14" t="s">
        <v>19</v>
      </c>
      <c r="B9" s="15">
        <v>6503</v>
      </c>
      <c r="C9" s="15">
        <v>7566</v>
      </c>
      <c r="D9" s="15">
        <v>22288</v>
      </c>
      <c r="E9" s="15">
        <v>15650</v>
      </c>
      <c r="F9" s="15">
        <v>15952</v>
      </c>
      <c r="G9" s="15">
        <v>11262</v>
      </c>
      <c r="H9" s="15">
        <v>5282</v>
      </c>
      <c r="I9" s="15">
        <v>5871</v>
      </c>
      <c r="J9" s="15">
        <v>8232</v>
      </c>
      <c r="K9" s="15">
        <v>13650</v>
      </c>
      <c r="L9" s="13">
        <f>SUM(B9:K9)</f>
        <v>112256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</v>
      </c>
      <c r="I10" s="15">
        <v>0</v>
      </c>
      <c r="J10" s="15">
        <v>0</v>
      </c>
      <c r="K10" s="15">
        <v>0</v>
      </c>
      <c r="L10" s="13">
        <f>SUM(B10:K10)</f>
        <v>10</v>
      </c>
      <c r="M10"/>
    </row>
    <row r="11" spans="1:13" ht="17.25" customHeight="1">
      <c r="A11" s="12" t="s">
        <v>21</v>
      </c>
      <c r="B11" s="15">
        <v>76057</v>
      </c>
      <c r="C11" s="15">
        <v>94822</v>
      </c>
      <c r="D11" s="15">
        <v>275302</v>
      </c>
      <c r="E11" s="15">
        <v>227537</v>
      </c>
      <c r="F11" s="15">
        <v>251000</v>
      </c>
      <c r="G11" s="15">
        <v>127971</v>
      </c>
      <c r="H11" s="15">
        <v>68266</v>
      </c>
      <c r="I11" s="15">
        <v>105526</v>
      </c>
      <c r="J11" s="15">
        <v>103032</v>
      </c>
      <c r="K11" s="15">
        <v>192368</v>
      </c>
      <c r="L11" s="13">
        <f>SUM(B11:K11)</f>
        <v>1521881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60" t="s">
        <v>73</v>
      </c>
      <c r="B14" s="20">
        <v>0.2858</v>
      </c>
      <c r="C14" s="20">
        <v>0.1731</v>
      </c>
      <c r="D14" s="20">
        <v>0.2061</v>
      </c>
      <c r="E14" s="20">
        <v>0.2087</v>
      </c>
      <c r="F14" s="20">
        <v>0.1844</v>
      </c>
      <c r="G14" s="20">
        <v>0.2028</v>
      </c>
      <c r="H14" s="20">
        <v>0.2234</v>
      </c>
      <c r="I14" s="20">
        <v>0.1852</v>
      </c>
      <c r="J14" s="20">
        <v>0.1995</v>
      </c>
      <c r="K14" s="20">
        <v>0.1629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1.03531807522257</v>
      </c>
      <c r="C16" s="22">
        <v>1.214206634703605</v>
      </c>
      <c r="D16" s="22">
        <v>1.136825958159813</v>
      </c>
      <c r="E16" s="22">
        <v>1.120112868701256</v>
      </c>
      <c r="F16" s="22">
        <v>1.237521765348963</v>
      </c>
      <c r="G16" s="22">
        <v>1.201301846863542</v>
      </c>
      <c r="H16" s="22">
        <v>1.167341492044272</v>
      </c>
      <c r="I16" s="22">
        <v>1.236503231835173</v>
      </c>
      <c r="J16" s="22">
        <v>1.344362884192249</v>
      </c>
      <c r="K16" s="22">
        <v>1.10442896212933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SUM(B19:B26)</f>
        <v>555622.2100000001</v>
      </c>
      <c r="C18" s="25">
        <f aca="true" t="shared" si="2" ref="C18:K18">SUM(C19:C26)</f>
        <v>448754.79</v>
      </c>
      <c r="D18" s="25">
        <f t="shared" si="2"/>
        <v>1462532.15</v>
      </c>
      <c r="E18" s="25">
        <f t="shared" si="2"/>
        <v>1185189.84</v>
      </c>
      <c r="F18" s="25">
        <f t="shared" si="2"/>
        <v>1284427.79</v>
      </c>
      <c r="G18" s="25">
        <f t="shared" si="2"/>
        <v>715024.6200000001</v>
      </c>
      <c r="H18" s="25">
        <f t="shared" si="2"/>
        <v>406770.3300000001</v>
      </c>
      <c r="I18" s="25">
        <f t="shared" si="2"/>
        <v>531283.44</v>
      </c>
      <c r="J18" s="25">
        <f t="shared" si="2"/>
        <v>624081.5299999999</v>
      </c>
      <c r="K18" s="25">
        <f t="shared" si="2"/>
        <v>775707.27</v>
      </c>
      <c r="L18" s="25">
        <f>SUM(B18:K18)</f>
        <v>7989393.970000001</v>
      </c>
      <c r="M18"/>
    </row>
    <row r="19" spans="1:13" ht="17.25" customHeight="1">
      <c r="A19" s="26" t="s">
        <v>24</v>
      </c>
      <c r="B19" s="62">
        <f>ROUND((B13+B14)*B7,2)</f>
        <v>532698.28</v>
      </c>
      <c r="C19" s="62">
        <f aca="true" t="shared" si="3" ref="C19:K19">ROUND((C13+C14)*C7,2)</f>
        <v>361409.16</v>
      </c>
      <c r="D19" s="62">
        <f t="shared" si="3"/>
        <v>1250235.11</v>
      </c>
      <c r="E19" s="62">
        <f t="shared" si="3"/>
        <v>1034882.28</v>
      </c>
      <c r="F19" s="62">
        <f t="shared" si="3"/>
        <v>1003739.52</v>
      </c>
      <c r="G19" s="62">
        <f t="shared" si="3"/>
        <v>575644.92</v>
      </c>
      <c r="H19" s="62">
        <f t="shared" si="3"/>
        <v>334988.74</v>
      </c>
      <c r="I19" s="62">
        <f t="shared" si="3"/>
        <v>420623.93</v>
      </c>
      <c r="J19" s="62">
        <f t="shared" si="3"/>
        <v>452466.18</v>
      </c>
      <c r="K19" s="62">
        <f t="shared" si="3"/>
        <v>684144.57</v>
      </c>
      <c r="L19" s="33">
        <f>SUM(B19:K19)</f>
        <v>6650832.69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18813.88</v>
      </c>
      <c r="C20" s="33">
        <f t="shared" si="4"/>
        <v>77416.24</v>
      </c>
      <c r="D20" s="33">
        <f t="shared" si="4"/>
        <v>171064.62</v>
      </c>
      <c r="E20" s="33">
        <f t="shared" si="4"/>
        <v>124302.68</v>
      </c>
      <c r="F20" s="33">
        <f t="shared" si="4"/>
        <v>238409.98</v>
      </c>
      <c r="G20" s="33">
        <f t="shared" si="4"/>
        <v>115878.39</v>
      </c>
      <c r="H20" s="33">
        <f t="shared" si="4"/>
        <v>56057.52</v>
      </c>
      <c r="I20" s="33">
        <f t="shared" si="4"/>
        <v>99478.92</v>
      </c>
      <c r="J20" s="33">
        <f t="shared" si="4"/>
        <v>155812.56</v>
      </c>
      <c r="K20" s="33">
        <f t="shared" si="4"/>
        <v>71444.51</v>
      </c>
      <c r="L20" s="33">
        <f aca="true" t="shared" si="5" ref="L19:L26">SUM(B20:K20)</f>
        <v>1128679.3</v>
      </c>
      <c r="M20"/>
    </row>
    <row r="21" spans="1:13" ht="17.25" customHeight="1">
      <c r="A21" s="27" t="s">
        <v>26</v>
      </c>
      <c r="B21" s="33">
        <v>1879.91</v>
      </c>
      <c r="C21" s="33">
        <v>7800.71</v>
      </c>
      <c r="D21" s="33">
        <v>36104.13</v>
      </c>
      <c r="E21" s="33">
        <v>22701.72</v>
      </c>
      <c r="F21" s="33">
        <v>38930.04</v>
      </c>
      <c r="G21" s="33">
        <v>22499.09</v>
      </c>
      <c r="H21" s="33">
        <v>13664.07</v>
      </c>
      <c r="I21" s="33">
        <v>8928.19</v>
      </c>
      <c r="J21" s="33">
        <v>11949.87</v>
      </c>
      <c r="K21" s="33">
        <v>16008.38</v>
      </c>
      <c r="L21" s="33">
        <f t="shared" si="5"/>
        <v>180466.11000000002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-1353.6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-1353.6</v>
      </c>
      <c r="M23"/>
    </row>
    <row r="24" spans="1:13" ht="17.25" customHeight="1">
      <c r="A24" s="61" t="s">
        <v>75</v>
      </c>
      <c r="B24" s="33">
        <v>447.88</v>
      </c>
      <c r="C24" s="33">
        <v>362.02</v>
      </c>
      <c r="D24" s="33">
        <v>1178.88</v>
      </c>
      <c r="E24" s="33">
        <v>956.1</v>
      </c>
      <c r="F24" s="33">
        <v>1035</v>
      </c>
      <c r="G24" s="33">
        <v>575.52</v>
      </c>
      <c r="H24" s="33">
        <v>327.21</v>
      </c>
      <c r="I24" s="33">
        <v>429.32</v>
      </c>
      <c r="J24" s="33">
        <v>503.58</v>
      </c>
      <c r="K24" s="33">
        <v>624.25</v>
      </c>
      <c r="L24" s="33">
        <f t="shared" si="5"/>
        <v>6439.759999999999</v>
      </c>
      <c r="M24"/>
    </row>
    <row r="25" spans="1:13" ht="17.25" customHeight="1">
      <c r="A25" s="61" t="s">
        <v>76</v>
      </c>
      <c r="B25" s="33">
        <v>211.86</v>
      </c>
      <c r="C25" s="33">
        <v>202.22</v>
      </c>
      <c r="D25" s="33">
        <v>680.72</v>
      </c>
      <c r="E25" s="33">
        <v>511.09</v>
      </c>
      <c r="F25" s="33">
        <v>572.68</v>
      </c>
      <c r="G25" s="33">
        <v>297.18</v>
      </c>
      <c r="H25" s="33">
        <v>175.4</v>
      </c>
      <c r="I25" s="33">
        <v>236.97</v>
      </c>
      <c r="J25" s="33">
        <v>273.03</v>
      </c>
      <c r="K25" s="33">
        <v>365.9</v>
      </c>
      <c r="L25" s="33">
        <f t="shared" si="5"/>
        <v>3527.0499999999997</v>
      </c>
      <c r="M25"/>
    </row>
    <row r="26" spans="1:13" ht="17.25" customHeight="1">
      <c r="A26" s="61" t="s">
        <v>77</v>
      </c>
      <c r="B26" s="33">
        <v>94.84</v>
      </c>
      <c r="C26" s="33">
        <v>88.88</v>
      </c>
      <c r="D26" s="33">
        <v>317.57</v>
      </c>
      <c r="E26" s="33">
        <v>238.45</v>
      </c>
      <c r="F26" s="33">
        <v>265.01</v>
      </c>
      <c r="G26" s="33">
        <v>129.52</v>
      </c>
      <c r="H26" s="33">
        <v>81.83</v>
      </c>
      <c r="I26" s="33">
        <v>110.55</v>
      </c>
      <c r="J26" s="33">
        <v>125.19</v>
      </c>
      <c r="K26" s="33">
        <v>168.54</v>
      </c>
      <c r="L26" s="33">
        <f t="shared" si="5"/>
        <v>1620.3799999999999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-52656.75</v>
      </c>
      <c r="C29" s="33">
        <f t="shared" si="6"/>
        <v>-35303.450000000004</v>
      </c>
      <c r="D29" s="33">
        <f t="shared" si="6"/>
        <v>-104622.51999999999</v>
      </c>
      <c r="E29" s="33">
        <f t="shared" si="6"/>
        <v>-79092.33999999995</v>
      </c>
      <c r="F29" s="33">
        <f t="shared" si="6"/>
        <v>-75944.06</v>
      </c>
      <c r="G29" s="33">
        <f t="shared" si="6"/>
        <v>-52753.030000000006</v>
      </c>
      <c r="H29" s="33">
        <f t="shared" si="6"/>
        <v>-33508.83</v>
      </c>
      <c r="I29" s="33">
        <f t="shared" si="6"/>
        <v>-42501.15</v>
      </c>
      <c r="J29" s="33">
        <f t="shared" si="6"/>
        <v>-39021</v>
      </c>
      <c r="K29" s="33">
        <f t="shared" si="6"/>
        <v>-63531.22</v>
      </c>
      <c r="L29" s="33">
        <f aca="true" t="shared" si="7" ref="L29:L36">SUM(B29:K29)</f>
        <v>-578934.35</v>
      </c>
      <c r="M29"/>
    </row>
    <row r="30" spans="1:13" ht="18.75" customHeight="1">
      <c r="A30" s="27" t="s">
        <v>30</v>
      </c>
      <c r="B30" s="33">
        <f>B31+B32+B33+B34</f>
        <v>-28613.2</v>
      </c>
      <c r="C30" s="33">
        <f aca="true" t="shared" si="8" ref="C30:K30">C31+C32+C33+C34</f>
        <v>-33290.4</v>
      </c>
      <c r="D30" s="33">
        <f t="shared" si="8"/>
        <v>-98067.2</v>
      </c>
      <c r="E30" s="33">
        <f t="shared" si="8"/>
        <v>-68860</v>
      </c>
      <c r="F30" s="33">
        <f t="shared" si="8"/>
        <v>-70188.8</v>
      </c>
      <c r="G30" s="33">
        <f t="shared" si="8"/>
        <v>-49552.8</v>
      </c>
      <c r="H30" s="33">
        <f t="shared" si="8"/>
        <v>-23240.8</v>
      </c>
      <c r="I30" s="33">
        <f t="shared" si="8"/>
        <v>-40113.880000000005</v>
      </c>
      <c r="J30" s="33">
        <f t="shared" si="8"/>
        <v>-36220.8</v>
      </c>
      <c r="K30" s="33">
        <f t="shared" si="8"/>
        <v>-60060</v>
      </c>
      <c r="L30" s="33">
        <f t="shared" si="7"/>
        <v>-508207.87999999995</v>
      </c>
      <c r="M30"/>
    </row>
    <row r="31" spans="1:13" s="36" customFormat="1" ht="18.75" customHeight="1">
      <c r="A31" s="34" t="s">
        <v>57</v>
      </c>
      <c r="B31" s="33">
        <f>-ROUND((B9)*$E$3,2)</f>
        <v>-28613.2</v>
      </c>
      <c r="C31" s="33">
        <f aca="true" t="shared" si="9" ref="C31:K31">-ROUND((C9)*$E$3,2)</f>
        <v>-33290.4</v>
      </c>
      <c r="D31" s="33">
        <f t="shared" si="9"/>
        <v>-98067.2</v>
      </c>
      <c r="E31" s="33">
        <f t="shared" si="9"/>
        <v>-68860</v>
      </c>
      <c r="F31" s="33">
        <f t="shared" si="9"/>
        <v>-70188.8</v>
      </c>
      <c r="G31" s="33">
        <f t="shared" si="9"/>
        <v>-49552.8</v>
      </c>
      <c r="H31" s="33">
        <f t="shared" si="9"/>
        <v>-23240.8</v>
      </c>
      <c r="I31" s="33">
        <f t="shared" si="9"/>
        <v>-25832.4</v>
      </c>
      <c r="J31" s="33">
        <f t="shared" si="9"/>
        <v>-36220.8</v>
      </c>
      <c r="K31" s="33">
        <f t="shared" si="9"/>
        <v>-60060</v>
      </c>
      <c r="L31" s="33">
        <f t="shared" si="7"/>
        <v>-493926.39999999997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-56.31</v>
      </c>
      <c r="J33" s="17">
        <v>0</v>
      </c>
      <c r="K33" s="17">
        <v>0</v>
      </c>
      <c r="L33" s="33">
        <f t="shared" si="7"/>
        <v>-56.31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-14225.17</v>
      </c>
      <c r="J34" s="17">
        <v>0</v>
      </c>
      <c r="K34" s="17">
        <v>0</v>
      </c>
      <c r="L34" s="33">
        <f t="shared" si="7"/>
        <v>-14225.17</v>
      </c>
      <c r="M34"/>
    </row>
    <row r="35" spans="1:13" s="36" customFormat="1" ht="18.75" customHeight="1">
      <c r="A35" s="27" t="s">
        <v>34</v>
      </c>
      <c r="B35" s="38">
        <f>SUM(B36:B47)</f>
        <v>-24043.55</v>
      </c>
      <c r="C35" s="38">
        <f aca="true" t="shared" si="10" ref="C35:K35">SUM(C36:C47)</f>
        <v>-2013.05</v>
      </c>
      <c r="D35" s="38">
        <f t="shared" si="10"/>
        <v>-6555.32</v>
      </c>
      <c r="E35" s="38">
        <f t="shared" si="10"/>
        <v>-10232.33999999995</v>
      </c>
      <c r="F35" s="38">
        <f t="shared" si="10"/>
        <v>-5755.26</v>
      </c>
      <c r="G35" s="38">
        <f t="shared" si="10"/>
        <v>-3200.23</v>
      </c>
      <c r="H35" s="38">
        <f t="shared" si="10"/>
        <v>-10268.03</v>
      </c>
      <c r="I35" s="38">
        <f t="shared" si="10"/>
        <v>-2387.27</v>
      </c>
      <c r="J35" s="38">
        <f t="shared" si="10"/>
        <v>-2800.2</v>
      </c>
      <c r="K35" s="38">
        <f t="shared" si="10"/>
        <v>-3471.22</v>
      </c>
      <c r="L35" s="33">
        <f t="shared" si="7"/>
        <v>-70726.46999999996</v>
      </c>
      <c r="M35"/>
    </row>
    <row r="36" spans="1:13" ht="18.75" customHeight="1">
      <c r="A36" s="37" t="s">
        <v>35</v>
      </c>
      <c r="B36" s="38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0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43</v>
      </c>
      <c r="B44" s="17">
        <v>0</v>
      </c>
      <c r="C44" s="17">
        <v>0</v>
      </c>
      <c r="D44" s="17">
        <v>0</v>
      </c>
      <c r="E44" s="17">
        <v>958500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958500</v>
      </c>
    </row>
    <row r="45" spans="1:12" ht="18.75" customHeight="1">
      <c r="A45" s="37" t="s">
        <v>44</v>
      </c>
      <c r="B45" s="17">
        <v>0</v>
      </c>
      <c r="C45" s="17">
        <v>0</v>
      </c>
      <c r="D45" s="17">
        <v>0</v>
      </c>
      <c r="E45" s="17">
        <v>-958500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-958500</v>
      </c>
    </row>
    <row r="46" spans="1:12" ht="18.75" customHeight="1">
      <c r="A46" s="37" t="s">
        <v>78</v>
      </c>
      <c r="B46" s="17">
        <v>-2490.5</v>
      </c>
      <c r="C46" s="17">
        <v>-2013.05</v>
      </c>
      <c r="D46" s="17">
        <v>-6555.32</v>
      </c>
      <c r="E46" s="17">
        <v>-5316.52</v>
      </c>
      <c r="F46" s="17">
        <v>-5755.26</v>
      </c>
      <c r="G46" s="17">
        <v>-3200.23</v>
      </c>
      <c r="H46" s="17">
        <v>-1819.49</v>
      </c>
      <c r="I46" s="17">
        <v>-2387.27</v>
      </c>
      <c r="J46" s="17">
        <v>-2800.2</v>
      </c>
      <c r="K46" s="17">
        <v>-3471.22</v>
      </c>
      <c r="L46" s="30">
        <f t="shared" si="11"/>
        <v>-35809.060000000005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46</v>
      </c>
      <c r="B50" s="41">
        <f>IF(B18+B29+B42+B51&lt;0,0,B18+B29+B51)</f>
        <v>502965.4600000001</v>
      </c>
      <c r="C50" s="41">
        <f>IF(C18+C29+C42+C51&lt;0,0,C18+C29+C51)</f>
        <v>413451.33999999997</v>
      </c>
      <c r="D50" s="41">
        <f>IF(D18+D29+D42+D51&lt;0,0,D18+D29+D51)</f>
        <v>1357909.63</v>
      </c>
      <c r="E50" s="41">
        <f>IF(E18+E29+E42+E51&lt;0,0,E18+E29+E51)</f>
        <v>1106097.5000000002</v>
      </c>
      <c r="F50" s="41">
        <f>IF(F18+F29+F42+F51&lt;0,0,F18+F29+F51)</f>
        <v>1208483.73</v>
      </c>
      <c r="G50" s="41">
        <f>IF(G18+G29+G42+G51&lt;0,0,G18+G29+G51)</f>
        <v>662271.5900000001</v>
      </c>
      <c r="H50" s="41">
        <f>IF(H18+H29+H42+H51&lt;0,0,H18+H29+H51)</f>
        <v>373261.50000000006</v>
      </c>
      <c r="I50" s="41">
        <f>IF(I18+I29+I42+I51&lt;0,0,I18+I29+I51)</f>
        <v>488782.2899999999</v>
      </c>
      <c r="J50" s="41">
        <f>IF(J18+J29+J42+J51&lt;0,0,J18+J29+J51)</f>
        <v>585060.5299999999</v>
      </c>
      <c r="K50" s="41">
        <f>IF(K18+K29+K42+K51&lt;0,0,K18+K29+K51)</f>
        <v>712176.05</v>
      </c>
      <c r="L50" s="42">
        <f>SUM(B50:K50)</f>
        <v>7410459.62</v>
      </c>
      <c r="M50" s="53"/>
    </row>
    <row r="51" spans="1:12" ht="18.75" customHeight="1">
      <c r="A51" s="27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48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49</v>
      </c>
      <c r="B56" s="41">
        <f>SUM(B57:B70)</f>
        <v>502965.46</v>
      </c>
      <c r="C56" s="41">
        <f aca="true" t="shared" si="12" ref="C56:J56">SUM(C57:C68)</f>
        <v>413451.32999999996</v>
      </c>
      <c r="D56" s="41">
        <f t="shared" si="12"/>
        <v>1357909.63</v>
      </c>
      <c r="E56" s="41">
        <f t="shared" si="12"/>
        <v>1106097.49</v>
      </c>
      <c r="F56" s="41">
        <f t="shared" si="12"/>
        <v>1208483.73</v>
      </c>
      <c r="G56" s="41">
        <f t="shared" si="12"/>
        <v>662271.58</v>
      </c>
      <c r="H56" s="41">
        <f t="shared" si="12"/>
        <v>373261.48</v>
      </c>
      <c r="I56" s="41">
        <f>SUM(I57:I71)</f>
        <v>488782.29</v>
      </c>
      <c r="J56" s="41">
        <f t="shared" si="12"/>
        <v>585060.53</v>
      </c>
      <c r="K56" s="41">
        <f>SUM(K57:K70)</f>
        <v>712176.05</v>
      </c>
      <c r="L56" s="46">
        <f>SUM(B56:K56)</f>
        <v>7410459.570000001</v>
      </c>
      <c r="M56" s="40"/>
    </row>
    <row r="57" spans="1:13" ht="18.75" customHeight="1">
      <c r="A57" s="47" t="s">
        <v>50</v>
      </c>
      <c r="B57" s="48">
        <v>502965.46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502965.46</v>
      </c>
      <c r="M57" s="40"/>
    </row>
    <row r="58" spans="1:12" ht="18.75" customHeight="1">
      <c r="A58" s="47" t="s">
        <v>60</v>
      </c>
      <c r="B58" s="17">
        <v>0</v>
      </c>
      <c r="C58" s="48">
        <v>361852.6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361852.6</v>
      </c>
    </row>
    <row r="59" spans="1:12" ht="18.75" customHeight="1">
      <c r="A59" s="47" t="s">
        <v>61</v>
      </c>
      <c r="B59" s="17">
        <v>0</v>
      </c>
      <c r="C59" s="48">
        <v>51598.73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51598.73</v>
      </c>
    </row>
    <row r="60" spans="1:12" ht="18.75" customHeight="1">
      <c r="A60" s="47" t="s">
        <v>51</v>
      </c>
      <c r="B60" s="17">
        <v>0</v>
      </c>
      <c r="C60" s="17">
        <v>0</v>
      </c>
      <c r="D60" s="48">
        <v>1357909.63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1357909.63</v>
      </c>
    </row>
    <row r="61" spans="1:12" ht="18.75" customHeight="1">
      <c r="A61" s="47" t="s">
        <v>52</v>
      </c>
      <c r="B61" s="17">
        <v>0</v>
      </c>
      <c r="C61" s="17">
        <v>0</v>
      </c>
      <c r="D61" s="17">
        <v>0</v>
      </c>
      <c r="E61" s="48">
        <v>1106097.49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1106097.49</v>
      </c>
    </row>
    <row r="62" spans="1:12" ht="18.75" customHeight="1">
      <c r="A62" s="47" t="s">
        <v>53</v>
      </c>
      <c r="B62" s="17">
        <v>0</v>
      </c>
      <c r="C62" s="17">
        <v>0</v>
      </c>
      <c r="D62" s="17">
        <v>0</v>
      </c>
      <c r="E62" s="17">
        <v>0</v>
      </c>
      <c r="F62" s="48">
        <v>1208483.73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1208483.73</v>
      </c>
    </row>
    <row r="63" spans="1:12" ht="18.75" customHeight="1">
      <c r="A63" s="47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662271.58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662271.58</v>
      </c>
    </row>
    <row r="64" spans="1:12" ht="18.75" customHeight="1">
      <c r="A64" s="47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373261.48</v>
      </c>
      <c r="I64" s="17">
        <v>0</v>
      </c>
      <c r="J64" s="17">
        <v>0</v>
      </c>
      <c r="K64" s="17">
        <v>0</v>
      </c>
      <c r="L64" s="46">
        <f t="shared" si="13"/>
        <v>373261.48</v>
      </c>
    </row>
    <row r="65" spans="1:12" ht="18.75" customHeight="1">
      <c r="A65" s="47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585060.53</v>
      </c>
      <c r="K66" s="17">
        <v>0</v>
      </c>
      <c r="L66" s="46">
        <f t="shared" si="13"/>
        <v>585060.53</v>
      </c>
    </row>
    <row r="67" spans="1:12" ht="18.75" customHeight="1">
      <c r="A67" s="47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400670.25</v>
      </c>
      <c r="L67" s="46">
        <f t="shared" si="13"/>
        <v>400670.25</v>
      </c>
    </row>
    <row r="68" spans="1:12" ht="18.75" customHeight="1">
      <c r="A68" s="47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311505.8</v>
      </c>
      <c r="L68" s="46">
        <f t="shared" si="13"/>
        <v>311505.8</v>
      </c>
    </row>
    <row r="69" spans="1:12" ht="18.75" customHeight="1">
      <c r="A69" s="47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488782.29</v>
      </c>
      <c r="J71" s="52">
        <v>0</v>
      </c>
      <c r="K71" s="52">
        <v>0</v>
      </c>
      <c r="L71" s="51">
        <f>SUM(B71:K71)</f>
        <v>488782.29</v>
      </c>
    </row>
    <row r="72" spans="1:12" ht="18" customHeight="1">
      <c r="A72" s="63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3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2022-03-09T20:51:30Z</dcterms:modified>
  <cp:category/>
  <cp:version/>
  <cp:contentType/>
  <cp:contentStatus/>
</cp:coreProperties>
</file>