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<sst xmlns="http://schemas.openxmlformats.org/spreadsheetml/2006/main" count="81" uniqueCount="80">
  <si>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</si>
  <si>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</si>
  <si>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</si>
  <si>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</si>
  <si>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</si>
  <si>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</si>
  <si>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</si>
  <si>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</si>
  <si>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</si>
  <si>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</si>
  <si>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</si>
  <si>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</si>
  <si>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</si>
  <si>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</si>
  <si>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</si>
  <si>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</si>
  <si>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</si>
  <si>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</si>
  <si>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</si>
  <si>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</si>
  <si>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</si>
  <si>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</si>
  <si>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</si>
  <si>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</si>
  <si>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</si>
  <si>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</si>
  <si>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</si>
  <si>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</si>
  <si>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</si>
  <si>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</si>
  <si>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</si>
  <si>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</si>
  <si>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</si>
  <si>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</si>
  <si>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</si>
  <si>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</si>
  <si>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</si>
  <si>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</si>
  <si>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</si>
  <si>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</si>
  <si>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</si>
  <si>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</si>
  <si>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</si>
  <si>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</si>
  <si>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</si>
  <si>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</si>
  <si>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</si>
  <si>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</si>
  <si>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</si>
  <si>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</si>
  <si>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</si>
  <si>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</si>
  <si>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</si>
  <si>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</si>
  <si>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</si>
  <si>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</si>
  <si>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</si>
  <si>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</si>
  <si>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</si>
  <si>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</si>
  <si>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</si>
  <si>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</si>
  <si>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</si>
  <si>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</si>
  <si>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</si>
  <si>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</si>
  <si>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</si>
  <si>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</si>
  <si>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</si>
  <si>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</si>
  <si>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</si>
  <si>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</si>
  <si>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02/03/22 - VENCIMENTO 09/03/22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</si>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</sst>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0" fontId="33" fillId="35" borderId="4" xfId="0" applyFont="1" applyFill="1" applyBorder="1" applyAlignment="1">
      <alignment horizontal="left" vertical="center" indent="2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68380</v>
      </c>
      <c r="C7" s="10">
        <f>C8+C11</f>
        <v>82586</v>
      </c>
      <c r="D7" s="10">
        <f aca="true" t="shared" si="0" ref="D7:K7">D8+D11</f>
        <v>245653</v>
      </c>
      <c r="E7" s="10">
        <f t="shared" si="0"/>
        <v>202604</v>
      </c>
      <c r="F7" s="10">
        <f t="shared" si="0"/>
        <v>235985</v>
      </c>
      <c r="G7" s="10">
        <f t="shared" si="0"/>
        <v>112173</v>
      </c>
      <c r="H7" s="10">
        <f t="shared" si="0"/>
        <v>59563</v>
      </c>
      <c r="I7" s="10">
        <f t="shared" si="0"/>
        <v>95936</v>
      </c>
      <c r="J7" s="10">
        <f t="shared" si="0"/>
        <v>87298</v>
      </c>
      <c r="K7" s="10">
        <f t="shared" si="0"/>
        <v>174137</v>
      </c>
      <c r="L7" s="10">
        <f>SUM(B7:K7)</f>
        <v>1364315</v>
      </c>
      <c r="M7" s="11"/>
    </row>
    <row r="8" spans="1:13" ht="17.25" customHeight="1">
      <c r="A8" s="12" t="s">
        <v>18</v>
      </c>
      <c r="B8" s="13">
        <f>B9+B10</f>
        <v>5177</v>
      </c>
      <c r="C8" s="13">
        <f aca="true" t="shared" si="1" ref="C8:K8">C9+C10</f>
        <v>6182</v>
      </c>
      <c r="D8" s="13">
        <f t="shared" si="1"/>
        <v>18668</v>
      </c>
      <c r="E8" s="13">
        <f t="shared" si="1"/>
        <v>13246</v>
      </c>
      <c r="F8" s="13">
        <f t="shared" si="1"/>
        <v>14460</v>
      </c>
      <c r="G8" s="13">
        <f t="shared" si="1"/>
        <v>8979</v>
      </c>
      <c r="H8" s="13">
        <f t="shared" si="1"/>
        <v>4309</v>
      </c>
      <c r="I8" s="13">
        <f t="shared" si="1"/>
        <v>5182</v>
      </c>
      <c r="J8" s="13">
        <f t="shared" si="1"/>
        <v>5840</v>
      </c>
      <c r="K8" s="13">
        <f t="shared" si="1"/>
        <v>11552</v>
      </c>
      <c r="L8" s="13">
        <f>SUM(B8:K8)</f>
        <v>93595</v>
      </c>
      <c r="M8"/>
    </row>
    <row r="9" spans="1:13" ht="17.25" customHeight="1">
      <c r="A9" s="14" t="s">
        <v>19</v>
      </c>
      <c r="B9" s="15">
        <v>5175</v>
      </c>
      <c r="C9" s="15">
        <v>6182</v>
      </c>
      <c r="D9" s="15">
        <v>18668</v>
      </c>
      <c r="E9" s="15">
        <v>13246</v>
      </c>
      <c r="F9" s="15">
        <v>14460</v>
      </c>
      <c r="G9" s="15">
        <v>8979</v>
      </c>
      <c r="H9" s="15">
        <v>4301</v>
      </c>
      <c r="I9" s="15">
        <v>5182</v>
      </c>
      <c r="J9" s="15">
        <v>5840</v>
      </c>
      <c r="K9" s="15">
        <v>11552</v>
      </c>
      <c r="L9" s="13">
        <f>SUM(B9:K9)</f>
        <v>93585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63203</v>
      </c>
      <c r="C11" s="15">
        <v>76404</v>
      </c>
      <c r="D11" s="15">
        <v>226985</v>
      </c>
      <c r="E11" s="15">
        <v>189358</v>
      </c>
      <c r="F11" s="15">
        <v>221525</v>
      </c>
      <c r="G11" s="15">
        <v>103194</v>
      </c>
      <c r="H11" s="15">
        <v>55254</v>
      </c>
      <c r="I11" s="15">
        <v>90754</v>
      </c>
      <c r="J11" s="15">
        <v>81458</v>
      </c>
      <c r="K11" s="15">
        <v>162585</v>
      </c>
      <c r="L11" s="13">
        <f>SUM(B11:K11)</f>
        <v>1270720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73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1.217821990067662</v>
      </c>
      <c r="C16" s="22">
        <v>1.458115207862463</v>
      </c>
      <c r="D16" s="22">
        <v>1.325891923535336</v>
      </c>
      <c r="E16" s="22">
        <v>1.302772069471066</v>
      </c>
      <c r="F16" s="22">
        <v>1.373629653204506</v>
      </c>
      <c r="G16" s="22">
        <v>1.437090299116114</v>
      </c>
      <c r="H16" s="22">
        <v>1.392073050001096</v>
      </c>
      <c r="I16" s="22">
        <v>1.371442137009482</v>
      </c>
      <c r="J16" s="22">
        <v>1.66846661823799</v>
      </c>
      <c r="K16" s="22">
        <v>1.267221535074211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541708.4600000001</v>
      </c>
      <c r="C18" s="25">
        <f aca="true" t="shared" si="2" ref="C18:K18">SUM(C19:C26)</f>
        <v>435234.4599999999</v>
      </c>
      <c r="D18" s="25">
        <f t="shared" si="2"/>
        <v>1409233.9300000002</v>
      </c>
      <c r="E18" s="25">
        <f t="shared" si="2"/>
        <v>1149290.67</v>
      </c>
      <c r="F18" s="25">
        <f t="shared" si="2"/>
        <v>1260948.6800000002</v>
      </c>
      <c r="G18" s="25">
        <f t="shared" si="2"/>
        <v>689844.76</v>
      </c>
      <c r="H18" s="25">
        <f t="shared" si="2"/>
        <v>393441.88</v>
      </c>
      <c r="I18" s="25">
        <f t="shared" si="2"/>
        <v>507830.61999999994</v>
      </c>
      <c r="J18" s="25">
        <f t="shared" si="2"/>
        <v>608299.61</v>
      </c>
      <c r="K18" s="25">
        <f t="shared" si="2"/>
        <v>752735.13</v>
      </c>
      <c r="L18" s="25">
        <f>SUM(B18:K18)</f>
        <v>7748568.2</v>
      </c>
      <c r="M18"/>
    </row>
    <row r="19" spans="1:13" ht="17.25" customHeight="1">
      <c r="A19" s="26" t="s">
        <v>24</v>
      </c>
      <c r="B19" s="62">
        <f>ROUND((B13+B14)*B7,2)</f>
        <v>441194.6</v>
      </c>
      <c r="C19" s="62">
        <f aca="true" t="shared" si="3" ref="C19:K19">ROUND((C13+C14)*C7,2)</f>
        <v>291512.06</v>
      </c>
      <c r="D19" s="62">
        <f t="shared" si="3"/>
        <v>1032037.38</v>
      </c>
      <c r="E19" s="62">
        <f t="shared" si="3"/>
        <v>862181.32</v>
      </c>
      <c r="F19" s="62">
        <f t="shared" si="3"/>
        <v>887303.6</v>
      </c>
      <c r="G19" s="62">
        <f t="shared" si="3"/>
        <v>463768.05</v>
      </c>
      <c r="H19" s="62">
        <f t="shared" si="3"/>
        <v>271261.81</v>
      </c>
      <c r="I19" s="62">
        <f t="shared" si="3"/>
        <v>362244.74</v>
      </c>
      <c r="J19" s="62">
        <f t="shared" si="3"/>
        <v>355006.05</v>
      </c>
      <c r="K19" s="62">
        <f t="shared" si="3"/>
        <v>578274.15</v>
      </c>
      <c r="L19" s="33">
        <f>SUM(B19:K19)</f>
        <v>5544783.76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96101.89</v>
      </c>
      <c r="C20" s="33">
        <f t="shared" si="4"/>
        <v>133546.11</v>
      </c>
      <c r="D20" s="33">
        <f t="shared" si="4"/>
        <v>336332.65</v>
      </c>
      <c r="E20" s="33">
        <f t="shared" si="4"/>
        <v>261044.42</v>
      </c>
      <c r="F20" s="33">
        <f t="shared" si="4"/>
        <v>331522.94</v>
      </c>
      <c r="G20" s="33">
        <f t="shared" si="4"/>
        <v>202708.52</v>
      </c>
      <c r="H20" s="33">
        <f t="shared" si="4"/>
        <v>106354.45</v>
      </c>
      <c r="I20" s="33">
        <f t="shared" si="4"/>
        <v>134552.96</v>
      </c>
      <c r="J20" s="33">
        <f t="shared" si="4"/>
        <v>237309.69</v>
      </c>
      <c r="K20" s="33">
        <f t="shared" si="4"/>
        <v>154527.31</v>
      </c>
      <c r="L20" s="33">
        <f aca="true" t="shared" si="5" ref="L19:L26">SUM(B20:K20)</f>
        <v>1994000.94</v>
      </c>
      <c r="M20"/>
    </row>
    <row r="21" spans="1:13" ht="17.25" customHeight="1">
      <c r="A21" s="27" t="s">
        <v>26</v>
      </c>
      <c r="B21" s="33">
        <v>2172.55</v>
      </c>
      <c r="C21" s="33">
        <v>8042.97</v>
      </c>
      <c r="D21" s="33">
        <v>35726.33</v>
      </c>
      <c r="E21" s="33">
        <v>22750.17</v>
      </c>
      <c r="F21" s="33">
        <v>38746.04</v>
      </c>
      <c r="G21" s="33">
        <v>22361.33</v>
      </c>
      <c r="H21" s="33">
        <v>13760.98</v>
      </c>
      <c r="I21" s="33">
        <v>8782.84</v>
      </c>
      <c r="J21" s="33">
        <v>12121.67</v>
      </c>
      <c r="K21" s="33">
        <v>15814.58</v>
      </c>
      <c r="L21" s="33">
        <f t="shared" si="5"/>
        <v>180279.46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1" t="s">
        <v>75</v>
      </c>
      <c r="B24" s="33">
        <v>457.16</v>
      </c>
      <c r="C24" s="33">
        <v>366.66</v>
      </c>
      <c r="D24" s="33">
        <v>1188.16</v>
      </c>
      <c r="E24" s="33">
        <v>967.7</v>
      </c>
      <c r="F24" s="33">
        <v>1062.85</v>
      </c>
      <c r="G24" s="33">
        <v>580.16</v>
      </c>
      <c r="H24" s="33">
        <v>331.85</v>
      </c>
      <c r="I24" s="33">
        <v>427</v>
      </c>
      <c r="J24" s="33">
        <v>512.86</v>
      </c>
      <c r="K24" s="33">
        <v>633.53</v>
      </c>
      <c r="L24" s="33">
        <f t="shared" si="5"/>
        <v>6527.93</v>
      </c>
      <c r="M24"/>
    </row>
    <row r="25" spans="1:13" ht="17.25" customHeight="1">
      <c r="A25" s="61" t="s">
        <v>76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273.03</v>
      </c>
      <c r="K25" s="33">
        <v>365.9</v>
      </c>
      <c r="L25" s="33">
        <f t="shared" si="5"/>
        <v>3527.0499999999997</v>
      </c>
      <c r="M25"/>
    </row>
    <row r="26" spans="1:13" ht="17.25" customHeight="1">
      <c r="A26" s="61" t="s">
        <v>77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-46865.17</v>
      </c>
      <c r="C29" s="33">
        <f t="shared" si="6"/>
        <v>-29239.66</v>
      </c>
      <c r="D29" s="33">
        <f t="shared" si="6"/>
        <v>-88746.13</v>
      </c>
      <c r="E29" s="33">
        <f t="shared" si="6"/>
        <v>-68579.25999999995</v>
      </c>
      <c r="F29" s="33">
        <f t="shared" si="6"/>
        <v>-69534.11</v>
      </c>
      <c r="G29" s="33">
        <f t="shared" si="6"/>
        <v>-42733.64</v>
      </c>
      <c r="H29" s="33">
        <f t="shared" si="6"/>
        <v>-29218.24</v>
      </c>
      <c r="I29" s="33">
        <f t="shared" si="6"/>
        <v>-41309.33</v>
      </c>
      <c r="J29" s="33">
        <f t="shared" si="6"/>
        <v>-28547.82</v>
      </c>
      <c r="K29" s="33">
        <f t="shared" si="6"/>
        <v>-54351.64</v>
      </c>
      <c r="L29" s="33">
        <f aca="true" t="shared" si="7" ref="L29:L36">SUM(B29:K29)</f>
        <v>-499125</v>
      </c>
      <c r="M29"/>
    </row>
    <row r="30" spans="1:13" ht="18.75" customHeight="1">
      <c r="A30" s="27" t="s">
        <v>30</v>
      </c>
      <c r="B30" s="33">
        <f>B31+B32+B33+B34</f>
        <v>-22770</v>
      </c>
      <c r="C30" s="33">
        <f aca="true" t="shared" si="8" ref="C30:K30">C31+C32+C33+C34</f>
        <v>-27200.8</v>
      </c>
      <c r="D30" s="33">
        <f t="shared" si="8"/>
        <v>-82139.2</v>
      </c>
      <c r="E30" s="33">
        <f t="shared" si="8"/>
        <v>-58282.4</v>
      </c>
      <c r="F30" s="33">
        <f t="shared" si="8"/>
        <v>-63624</v>
      </c>
      <c r="G30" s="33">
        <f t="shared" si="8"/>
        <v>-39507.6</v>
      </c>
      <c r="H30" s="33">
        <f t="shared" si="8"/>
        <v>-18924.4</v>
      </c>
      <c r="I30" s="33">
        <f t="shared" si="8"/>
        <v>-38934.96</v>
      </c>
      <c r="J30" s="33">
        <f t="shared" si="8"/>
        <v>-25696</v>
      </c>
      <c r="K30" s="33">
        <f t="shared" si="8"/>
        <v>-50828.8</v>
      </c>
      <c r="L30" s="33">
        <f t="shared" si="7"/>
        <v>-427908.16000000003</v>
      </c>
      <c r="M30"/>
    </row>
    <row r="31" spans="1:13" s="36" customFormat="1" ht="18.75" customHeight="1">
      <c r="A31" s="34" t="s">
        <v>57</v>
      </c>
      <c r="B31" s="33">
        <f>-ROUND((B9)*$E$3,2)</f>
        <v>-22770</v>
      </c>
      <c r="C31" s="33">
        <f aca="true" t="shared" si="9" ref="C31:K31">-ROUND((C9)*$E$3,2)</f>
        <v>-27200.8</v>
      </c>
      <c r="D31" s="33">
        <f t="shared" si="9"/>
        <v>-82139.2</v>
      </c>
      <c r="E31" s="33">
        <f t="shared" si="9"/>
        <v>-58282.4</v>
      </c>
      <c r="F31" s="33">
        <f t="shared" si="9"/>
        <v>-63624</v>
      </c>
      <c r="G31" s="33">
        <f t="shared" si="9"/>
        <v>-39507.6</v>
      </c>
      <c r="H31" s="33">
        <f t="shared" si="9"/>
        <v>-18924.4</v>
      </c>
      <c r="I31" s="33">
        <f t="shared" si="9"/>
        <v>-22800.8</v>
      </c>
      <c r="J31" s="33">
        <f t="shared" si="9"/>
        <v>-25696</v>
      </c>
      <c r="K31" s="33">
        <f t="shared" si="9"/>
        <v>-50828.8</v>
      </c>
      <c r="L31" s="33">
        <f t="shared" si="7"/>
        <v>-411774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-33.79</v>
      </c>
      <c r="J33" s="17">
        <v>0</v>
      </c>
      <c r="K33" s="17">
        <v>0</v>
      </c>
      <c r="L33" s="33">
        <f t="shared" si="7"/>
        <v>-33.79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-16100.37</v>
      </c>
      <c r="J34" s="17">
        <v>0</v>
      </c>
      <c r="K34" s="17">
        <v>0</v>
      </c>
      <c r="L34" s="33">
        <f t="shared" si="7"/>
        <v>-16100.37</v>
      </c>
      <c r="M34"/>
    </row>
    <row r="35" spans="1:13" s="36" customFormat="1" ht="18.75" customHeight="1">
      <c r="A35" s="27" t="s">
        <v>34</v>
      </c>
      <c r="B35" s="38">
        <f>SUM(B36:B47)</f>
        <v>-24095.17</v>
      </c>
      <c r="C35" s="38">
        <f aca="true" t="shared" si="10" ref="C35:K35">SUM(C36:C47)</f>
        <v>-2038.86</v>
      </c>
      <c r="D35" s="38">
        <f t="shared" si="10"/>
        <v>-6606.93</v>
      </c>
      <c r="E35" s="38">
        <f t="shared" si="10"/>
        <v>-10296.85999999995</v>
      </c>
      <c r="F35" s="38">
        <f t="shared" si="10"/>
        <v>-5910.11</v>
      </c>
      <c r="G35" s="38">
        <f t="shared" si="10"/>
        <v>-3226.04</v>
      </c>
      <c r="H35" s="38">
        <f t="shared" si="10"/>
        <v>-10293.84</v>
      </c>
      <c r="I35" s="38">
        <f t="shared" si="10"/>
        <v>-2374.37</v>
      </c>
      <c r="J35" s="38">
        <f t="shared" si="10"/>
        <v>-2851.82</v>
      </c>
      <c r="K35" s="38">
        <f t="shared" si="10"/>
        <v>-3522.84</v>
      </c>
      <c r="L35" s="33">
        <f t="shared" si="7"/>
        <v>-71216.83999999995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33">
        <v>958500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958500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3">
        <v>-958500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>SUM(B45:K45)</f>
        <v>-958500</v>
      </c>
    </row>
    <row r="46" spans="1:12" ht="18.75" customHeight="1">
      <c r="A46" s="37" t="s">
        <v>78</v>
      </c>
      <c r="B46" s="33">
        <v>-2542.12</v>
      </c>
      <c r="C46" s="33">
        <v>-2038.86</v>
      </c>
      <c r="D46" s="33">
        <v>-6606.93</v>
      </c>
      <c r="E46" s="33">
        <v>-5381.04</v>
      </c>
      <c r="F46" s="33">
        <v>-5910.11</v>
      </c>
      <c r="G46" s="33">
        <v>-3226.04</v>
      </c>
      <c r="H46" s="33">
        <v>-1845.3</v>
      </c>
      <c r="I46" s="33">
        <v>-2374.37</v>
      </c>
      <c r="J46" s="33">
        <v>-2851.82</v>
      </c>
      <c r="K46" s="33">
        <v>-3522.84</v>
      </c>
      <c r="L46" s="33">
        <f t="shared" si="11"/>
        <v>-36299.43000000001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494843.2900000001</v>
      </c>
      <c r="C50" s="41">
        <f>IF(C18+C29+C42+C51&lt;0,0,C18+C29+C51)</f>
        <v>405994.79999999993</v>
      </c>
      <c r="D50" s="41">
        <f>IF(D18+D29+D42+D51&lt;0,0,D18+D29+D51)</f>
        <v>1320487.8000000003</v>
      </c>
      <c r="E50" s="41">
        <f>IF(E18+E29+E42+E51&lt;0,0,E18+E29+E51)</f>
        <v>1080711.41</v>
      </c>
      <c r="F50" s="41">
        <f>IF(F18+F29+F42+F51&lt;0,0,F18+F29+F51)</f>
        <v>1191414.57</v>
      </c>
      <c r="G50" s="41">
        <f>IF(G18+G29+G42+G51&lt;0,0,G18+G29+G51)</f>
        <v>647111.12</v>
      </c>
      <c r="H50" s="41">
        <f>IF(H18+H29+H42+H51&lt;0,0,H18+H29+H51)</f>
        <v>364223.64</v>
      </c>
      <c r="I50" s="41">
        <f>IF(I18+I29+I42+I51&lt;0,0,I18+I29+I51)</f>
        <v>466521.2899999999</v>
      </c>
      <c r="J50" s="33">
        <f>IF(J18+J29+J42+J51&lt;0,0,J18+J29+J51)</f>
        <v>579751.79</v>
      </c>
      <c r="K50" s="41">
        <f>IF(K18+K29+K42+K51&lt;0,0,K18+K29+K51)</f>
        <v>698383.49</v>
      </c>
      <c r="L50" s="42">
        <f>SUM(B50:K50)</f>
        <v>7249443.200000001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494843.28</v>
      </c>
      <c r="C56" s="41">
        <f aca="true" t="shared" si="12" ref="C56:J56">SUM(C57:C68)</f>
        <v>405994.8</v>
      </c>
      <c r="D56" s="41">
        <f t="shared" si="12"/>
        <v>1320487.8</v>
      </c>
      <c r="E56" s="41">
        <f t="shared" si="12"/>
        <v>1080711.42</v>
      </c>
      <c r="F56" s="41">
        <f t="shared" si="12"/>
        <v>1191414.57</v>
      </c>
      <c r="G56" s="41">
        <f t="shared" si="12"/>
        <v>647111.11</v>
      </c>
      <c r="H56" s="41">
        <f t="shared" si="12"/>
        <v>364223.64</v>
      </c>
      <c r="I56" s="41">
        <f>SUM(I57:I71)</f>
        <v>466521.29</v>
      </c>
      <c r="J56" s="41">
        <f t="shared" si="12"/>
        <v>579751.79</v>
      </c>
      <c r="K56" s="41">
        <f>SUM(K57:K70)</f>
        <v>698383.49</v>
      </c>
      <c r="L56" s="46">
        <f>SUM(B56:K56)</f>
        <v>7249443.19</v>
      </c>
      <c r="M56" s="40"/>
    </row>
    <row r="57" spans="1:13" ht="18.75" customHeight="1">
      <c r="A57" s="47" t="s">
        <v>50</v>
      </c>
      <c r="B57" s="48">
        <v>399190.07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399190.07</v>
      </c>
      <c r="M57" s="40"/>
    </row>
    <row r="58" spans="1:12" ht="18.75" customHeight="1">
      <c r="A58" s="47" t="s">
        <v>60</v>
      </c>
      <c r="B58" s="17">
        <v>0</v>
      </c>
      <c r="C58" s="48">
        <v>354514.66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354514.66</v>
      </c>
    </row>
    <row r="59" spans="1:12" ht="18.75" customHeight="1">
      <c r="A59" s="47" t="s">
        <v>61</v>
      </c>
      <c r="B59" s="17">
        <v>0</v>
      </c>
      <c r="C59" s="48">
        <v>51480.14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51480.14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1320487.8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1320487.8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1080711.42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1080711.42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1191414.57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1191414.57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647111.11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647111.11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364223.64</v>
      </c>
      <c r="I64" s="17">
        <v>0</v>
      </c>
      <c r="J64" s="17">
        <v>0</v>
      </c>
      <c r="K64" s="17">
        <v>0</v>
      </c>
      <c r="L64" s="46">
        <f t="shared" si="13"/>
        <v>364223.64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579751.79</v>
      </c>
      <c r="K66" s="17">
        <v>0</v>
      </c>
      <c r="L66" s="46">
        <f t="shared" si="13"/>
        <v>579751.79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236053.62</v>
      </c>
      <c r="L67" s="46">
        <f t="shared" si="13"/>
        <v>236053.62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306799.87</v>
      </c>
      <c r="L68" s="46">
        <f t="shared" si="13"/>
        <v>306799.87</v>
      </c>
    </row>
    <row r="69" spans="1:12" ht="18.75" customHeight="1">
      <c r="A69" s="47" t="s">
        <v>70</v>
      </c>
      <c r="B69" s="48">
        <v>95653.21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95653.21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9">
        <v>155530</v>
      </c>
      <c r="L70" s="49">
        <f>SUM(B70:K70)</f>
        <v>155530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466521.29</v>
      </c>
      <c r="J71" s="52">
        <v>0</v>
      </c>
      <c r="K71" s="52">
        <v>0</v>
      </c>
      <c r="L71" s="51">
        <f>SUM(B71:K71)</f>
        <v>466521.29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2022-03-09T20:47:53Z</dcterms:modified>
  <cp:category/>
  <cp:version/>
  <cp:contentType/>
  <cp:contentStatus/>
</cp:coreProperties>
</file>