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28" windowWidth="19059" windowHeight="6932" activeTab="0"/>
  </bookViews>
  <sheets>
    <sheet name="jun22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<sst xmlns="http://schemas.openxmlformats.org/spreadsheetml/2006/main" count="97" uniqueCount="94">
  <si>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</si>
  <si>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</si>
  <si>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</si>
  <si>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</si>
  <si>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</si>
  <si>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</si>
  <si>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</si>
  <si>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</si>
  <si>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</si>
  <si>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</si>
  <si>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</si>
  <si>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</si>
  <si>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</si>
  <si>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</si>
  <si>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</si>
  <si>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</si>
  <si>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</si>
  <si>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</si>
  <si>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</si>
  <si>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</si>
  <si>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</si>
  <si>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</si>
  <si>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</si>
  <si>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</si>
  <si>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</si>
  <si>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</si>
  <si>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</si>
  <si>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</si>
  <si>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</si>
  <si>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</si>
  <si>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</si>
  <si>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</si>
  <si>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</si>
  <si>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 (a partir de 27/06/22)</t>
  </si>
  <si>
    <t xml:space="preserve">    Tarifa de Remuneração por Passageiro Transportado (até 26/06/22)</t>
  </si>
  <si>
    <t>2.1 Tarifa de Remuneração por Passageiro Transportado - Combustível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</si>
  <si>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</si>
  <si>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</si>
  <si>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</si>
  <si>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</si>
  <si>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</si>
  <si>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</si>
  <si>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</si>
  <si>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</si>
  <si>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</si>
  <si>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</si>
  <si>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</si>
  <si>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</si>
  <si>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</si>
  <si>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</si>
  <si>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</si>
  <si>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</si>
  <si>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</si>
  <si>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</si>
  <si>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</si>
  <si>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</si>
  <si>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</si>
  <si>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</si>
  <si>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</si>
  <si>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</si>
  <si>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</si>
  <si>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</si>
  <si>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</si>
  <si>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</si>
  <si>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</si>
  <si>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</si>
  <si>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</si>
  <si>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</si>
  <si>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</si>
  <si>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</si>
  <si>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</si>
  <si>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</si>
  <si>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</si>
  <si>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</si>
  <si>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</si>
  <si>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</si>
  <si>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</si>
  <si>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</si>
  <si>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</si>
  <si>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</si>
  <si>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</si>
  <si>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</si>
  <si>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</si>
  <si>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</si>
  <si>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</si>
  <si>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</si>
  <si>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OPERAÇÃO DE 01 A 30/06/22 - VENCIMENTO DE 08/06 A 07/07/22</t>
  </si>
  <si>
    <t>Nota: (1) Remuneração preliminar do mês de maio/22.</t>
  </si>
  <si>
    <t xml:space="preserve">          (2) Revisões de:
 </t>
  </si>
  <si>
    <t xml:space="preserve">               - valores do período de 19/03 a 03/12/20, lote D7;</t>
  </si>
  <si>
    <t xml:space="preserve">               - valores da quinta parcela da revisão do período de maio a dezembro/2021, referente ao reajuste de 2021, conforme previsto na cláusula segunda, item 2.2, subitem C, do termo de aditamento assinado em 30/09/2021;</t>
  </si>
  <si>
    <t xml:space="preserve">               - tarifa de remuneração, de fator de transição, de veículos acima da idade e da rede da madrugada, período de 01/05 a 26/06/22.</t>
  </si>
  <si>
    <t xml:space="preserve">          (3) Valores da quinta parcela da revisão do período de maio a dezembro/2021, referente ao reajuste de 2021, conforme previsto na cláusula segunda, item 2.2, subitem C, do termo de aditamento assinado em 30/09/2021.</t>
  </si>
  <si>
    <t xml:space="preserve">               - passageiros transportados, de fator de transição, do ar condicionado, rede da madrugada e ARLA, mês maio/22; total de 1.235.597 passageiros; 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</si>
</sst>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0" fillId="0" borderId="0" xfId="0" applyNumberFormat="1" applyAlignment="1">
      <alignment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1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</row>
    <row r="5" spans="1:15" ht="42" customHeight="1">
      <c r="A5" s="7"/>
      <c r="B5" s="9" t="s">
        <v>5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6</v>
      </c>
      <c r="I5" s="9" t="s">
        <v>10</v>
      </c>
      <c r="J5" s="9" t="s">
        <v>11</v>
      </c>
      <c r="K5" s="9" t="s">
        <v>12</v>
      </c>
      <c r="L5" s="9" t="s">
        <v>12</v>
      </c>
      <c r="M5" s="9" t="s">
        <v>13</v>
      </c>
      <c r="N5" s="9" t="s">
        <v>14</v>
      </c>
      <c r="O5" s="7"/>
    </row>
    <row r="6" spans="1:15" ht="20.25" customHeight="1">
      <c r="A6" s="7"/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1" t="s">
        <v>21</v>
      </c>
      <c r="I6" s="11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0" t="s">
        <v>27</v>
      </c>
      <c r="O6" s="7"/>
    </row>
    <row r="7" spans="1:26" ht="18.75" customHeight="1">
      <c r="A7" s="12" t="s">
        <v>28</v>
      </c>
      <c r="B7" s="13">
        <f aca="true" t="shared" si="0" ref="B7:O7">B8+B11</f>
        <v>9761405</v>
      </c>
      <c r="C7" s="13">
        <f t="shared" si="0"/>
        <v>6983521</v>
      </c>
      <c r="D7" s="13">
        <f t="shared" si="0"/>
        <v>6973333</v>
      </c>
      <c r="E7" s="13">
        <f t="shared" si="0"/>
        <v>1714916</v>
      </c>
      <c r="F7" s="13">
        <f t="shared" si="0"/>
        <v>5812871</v>
      </c>
      <c r="G7" s="13">
        <f t="shared" si="0"/>
        <v>9103597</v>
      </c>
      <c r="H7" s="13">
        <f t="shared" si="0"/>
        <v>1094849</v>
      </c>
      <c r="I7" s="13">
        <f t="shared" si="0"/>
        <v>7063768</v>
      </c>
      <c r="J7" s="13">
        <f t="shared" si="0"/>
        <v>5996506</v>
      </c>
      <c r="K7" s="13">
        <f t="shared" si="0"/>
        <v>8923090</v>
      </c>
      <c r="L7" s="13">
        <f t="shared" si="0"/>
        <v>6853497</v>
      </c>
      <c r="M7" s="13">
        <f t="shared" si="0"/>
        <v>3223220</v>
      </c>
      <c r="N7" s="13">
        <f t="shared" si="0"/>
        <v>2018062</v>
      </c>
      <c r="O7" s="13">
        <f t="shared" si="0"/>
        <v>75522635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29</v>
      </c>
      <c r="B8" s="15">
        <f aca="true" t="shared" si="1" ref="B8:O8">B9+B10</f>
        <v>367106</v>
      </c>
      <c r="C8" s="15">
        <f t="shared" si="1"/>
        <v>391942</v>
      </c>
      <c r="D8" s="15">
        <f t="shared" si="1"/>
        <v>286157</v>
      </c>
      <c r="E8" s="15">
        <f t="shared" si="1"/>
        <v>59180</v>
      </c>
      <c r="F8" s="15">
        <f t="shared" si="1"/>
        <v>223314</v>
      </c>
      <c r="G8" s="15">
        <f t="shared" si="1"/>
        <v>323532</v>
      </c>
      <c r="H8" s="15">
        <f t="shared" si="1"/>
        <v>53453</v>
      </c>
      <c r="I8" s="15">
        <f t="shared" si="1"/>
        <v>414596</v>
      </c>
      <c r="J8" s="15">
        <f t="shared" si="1"/>
        <v>297137</v>
      </c>
      <c r="K8" s="15">
        <f t="shared" si="1"/>
        <v>240689</v>
      </c>
      <c r="L8" s="15">
        <f t="shared" si="1"/>
        <v>200838</v>
      </c>
      <c r="M8" s="15">
        <f t="shared" si="1"/>
        <v>142178</v>
      </c>
      <c r="N8" s="15">
        <f t="shared" si="1"/>
        <v>107764</v>
      </c>
      <c r="O8" s="15">
        <f t="shared" si="1"/>
        <v>3107886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30</v>
      </c>
      <c r="B9" s="15">
        <v>367106</v>
      </c>
      <c r="C9" s="15">
        <v>391942</v>
      </c>
      <c r="D9" s="15">
        <v>286157</v>
      </c>
      <c r="E9" s="15">
        <v>59180</v>
      </c>
      <c r="F9" s="15">
        <v>223314</v>
      </c>
      <c r="G9" s="15">
        <v>323532</v>
      </c>
      <c r="H9" s="15">
        <v>53453</v>
      </c>
      <c r="I9" s="15">
        <v>414482</v>
      </c>
      <c r="J9" s="15">
        <v>297137</v>
      </c>
      <c r="K9" s="15">
        <v>240359</v>
      </c>
      <c r="L9" s="15">
        <v>200803</v>
      </c>
      <c r="M9" s="15">
        <v>142045</v>
      </c>
      <c r="N9" s="15">
        <v>107361</v>
      </c>
      <c r="O9" s="15">
        <f>SUM(B9:N9)</f>
        <v>3106871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114</v>
      </c>
      <c r="J10" s="17">
        <v>0</v>
      </c>
      <c r="K10" s="17">
        <v>330</v>
      </c>
      <c r="L10" s="17">
        <v>35</v>
      </c>
      <c r="M10" s="17">
        <v>133</v>
      </c>
      <c r="N10" s="17">
        <v>403</v>
      </c>
      <c r="O10" s="15">
        <f>SUM(B10:N10)</f>
        <v>1015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32</v>
      </c>
      <c r="B11" s="17">
        <v>9394299</v>
      </c>
      <c r="C11" s="17">
        <v>6591579</v>
      </c>
      <c r="D11" s="17">
        <v>6687176</v>
      </c>
      <c r="E11" s="17">
        <v>1655736</v>
      </c>
      <c r="F11" s="17">
        <v>5589557</v>
      </c>
      <c r="G11" s="17">
        <v>8780065</v>
      </c>
      <c r="H11" s="17">
        <v>1041396</v>
      </c>
      <c r="I11" s="17">
        <v>6649172</v>
      </c>
      <c r="J11" s="17">
        <v>5699369</v>
      </c>
      <c r="K11" s="17">
        <v>8682401</v>
      </c>
      <c r="L11" s="17">
        <v>6652659</v>
      </c>
      <c r="M11" s="17">
        <v>3081042</v>
      </c>
      <c r="N11" s="17">
        <v>1910298</v>
      </c>
      <c r="O11" s="15">
        <f>SUM(B11:N11)</f>
        <v>72414749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33</v>
      </c>
      <c r="B13" s="21">
        <v>2.9364</v>
      </c>
      <c r="C13" s="21">
        <v>3.0335</v>
      </c>
      <c r="D13" s="21">
        <v>2.6604</v>
      </c>
      <c r="E13" s="21">
        <v>4.5449</v>
      </c>
      <c r="F13" s="21">
        <v>3.0836</v>
      </c>
      <c r="G13" s="21">
        <v>2.5372</v>
      </c>
      <c r="H13" s="21">
        <v>3.4065</v>
      </c>
      <c r="I13" s="21">
        <v>3.0121</v>
      </c>
      <c r="J13" s="21">
        <v>3.0296</v>
      </c>
      <c r="K13" s="21">
        <v>2.8637</v>
      </c>
      <c r="L13" s="21">
        <v>3.2607</v>
      </c>
      <c r="M13" s="21">
        <v>3.7626</v>
      </c>
      <c r="N13" s="21">
        <v>3.3987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 t="s">
        <v>34</v>
      </c>
      <c r="B14" s="21">
        <v>2.7868</v>
      </c>
      <c r="C14" s="21">
        <v>2.8789</v>
      </c>
      <c r="D14" s="21">
        <v>2.5248</v>
      </c>
      <c r="E14" s="21">
        <v>4.3133</v>
      </c>
      <c r="F14" s="21">
        <v>2.9265</v>
      </c>
      <c r="G14" s="21">
        <v>2.4079</v>
      </c>
      <c r="H14" s="21">
        <v>3.2329</v>
      </c>
      <c r="I14" s="21">
        <v>2.8586</v>
      </c>
      <c r="J14" s="21">
        <v>2.8752</v>
      </c>
      <c r="K14" s="21">
        <v>2.7178</v>
      </c>
      <c r="L14" s="21">
        <v>3.0945</v>
      </c>
      <c r="M14" s="21">
        <v>3.5709</v>
      </c>
      <c r="N14" s="21">
        <v>3.2255</v>
      </c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 t="s">
        <v>35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8" t="s">
        <v>36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2"/>
      <c r="P17"/>
      <c r="Q17"/>
      <c r="R17"/>
      <c r="S17"/>
      <c r="T17"/>
      <c r="U17"/>
      <c r="V17"/>
      <c r="W17"/>
      <c r="X17"/>
      <c r="Y17"/>
      <c r="Z17"/>
    </row>
    <row r="18" spans="1:15" ht="1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</row>
    <row r="19" spans="1:23" ht="18.75" customHeight="1">
      <c r="A19" s="27" t="s">
        <v>37</v>
      </c>
      <c r="B19" s="28">
        <f aca="true" t="shared" si="2" ref="B19:N19">SUM(B20:B28)</f>
        <v>38127430.51</v>
      </c>
      <c r="C19" s="28">
        <f t="shared" si="2"/>
        <v>27793182.91</v>
      </c>
      <c r="D19" s="28">
        <f t="shared" si="2"/>
        <v>24260222.809999995</v>
      </c>
      <c r="E19" s="28">
        <f t="shared" si="2"/>
        <v>7562537.579999998</v>
      </c>
      <c r="F19" s="28">
        <f t="shared" si="2"/>
        <v>24970806.02</v>
      </c>
      <c r="G19" s="28">
        <f t="shared" si="2"/>
        <v>35798495.37999999</v>
      </c>
      <c r="H19" s="28">
        <f t="shared" si="2"/>
        <v>6398484.7</v>
      </c>
      <c r="I19" s="28">
        <f t="shared" si="2"/>
        <v>27593436.439999998</v>
      </c>
      <c r="J19" s="28">
        <f t="shared" si="2"/>
        <v>24712720.34</v>
      </c>
      <c r="K19" s="28">
        <f t="shared" si="2"/>
        <v>32233001.429999996</v>
      </c>
      <c r="L19" s="28">
        <f t="shared" si="2"/>
        <v>29433842.439999998</v>
      </c>
      <c r="M19" s="28">
        <f t="shared" si="2"/>
        <v>16327483.97</v>
      </c>
      <c r="N19" s="28">
        <f t="shared" si="2"/>
        <v>8324629.56</v>
      </c>
      <c r="O19" s="28">
        <f>O20+O21+O22+O23+O24+O25+O26+O28</f>
        <v>303427206.9900001</v>
      </c>
      <c r="Q19" s="29"/>
      <c r="R19" s="29"/>
      <c r="S19" s="29"/>
      <c r="T19" s="29"/>
      <c r="U19" s="29"/>
      <c r="V19" s="29"/>
      <c r="W19" s="29"/>
    </row>
    <row r="20" spans="1:15" ht="18.75" customHeight="1">
      <c r="A20" s="30" t="s">
        <v>38</v>
      </c>
      <c r="B20" s="31">
        <v>27429555.55</v>
      </c>
      <c r="C20" s="31">
        <v>20273494.919999998</v>
      </c>
      <c r="D20" s="31">
        <v>17751528.489999995</v>
      </c>
      <c r="E20" s="31">
        <v>7459067.179999999</v>
      </c>
      <c r="F20" s="31">
        <v>17151925.3</v>
      </c>
      <c r="G20" s="31">
        <v>22103913.859999996</v>
      </c>
      <c r="H20" s="31">
        <v>3569689.2300000004</v>
      </c>
      <c r="I20" s="31">
        <v>20362493.229999997</v>
      </c>
      <c r="J20" s="31">
        <v>17386710.799999993</v>
      </c>
      <c r="K20" s="31">
        <v>24450265.490000002</v>
      </c>
      <c r="L20" s="31">
        <v>21385501.14</v>
      </c>
      <c r="M20" s="31">
        <v>11607746.58</v>
      </c>
      <c r="N20" s="31">
        <v>6564476.550000001</v>
      </c>
      <c r="O20" s="31">
        <f aca="true" t="shared" si="3" ref="O20:O28">SUM(B20:N20)</f>
        <v>217496368.32000002</v>
      </c>
    </row>
    <row r="21" spans="1:23" ht="18.75" customHeight="1">
      <c r="A21" s="30" t="s">
        <v>39</v>
      </c>
      <c r="B21" s="31">
        <v>6941407.809999999</v>
      </c>
      <c r="C21" s="31">
        <v>5391851.669999999</v>
      </c>
      <c r="D21" s="31">
        <v>4995437.069999999</v>
      </c>
      <c r="E21" s="31">
        <v>-564577.8</v>
      </c>
      <c r="F21" s="31">
        <v>6314713.8999999985</v>
      </c>
      <c r="G21" s="31">
        <v>10873047.139999997</v>
      </c>
      <c r="H21" s="31">
        <v>2433025.34</v>
      </c>
      <c r="I21" s="31">
        <v>4836000.840000001</v>
      </c>
      <c r="J21" s="31">
        <v>5607120.780000001</v>
      </c>
      <c r="K21" s="31">
        <v>4843751.29</v>
      </c>
      <c r="L21" s="31">
        <v>5241030.51</v>
      </c>
      <c r="M21" s="31">
        <v>3065723.02</v>
      </c>
      <c r="N21" s="31">
        <v>1034806.0599999999</v>
      </c>
      <c r="O21" s="31">
        <f t="shared" si="3"/>
        <v>61013337.63</v>
      </c>
      <c r="W21" s="32"/>
    </row>
    <row r="22" spans="1:15" ht="18.75" customHeight="1">
      <c r="A22" s="30" t="s">
        <v>40</v>
      </c>
      <c r="B22" s="31">
        <v>1858327.4199999997</v>
      </c>
      <c r="C22" s="31">
        <v>1277326.12</v>
      </c>
      <c r="D22" s="31">
        <v>804723.6099999999</v>
      </c>
      <c r="E22" s="31">
        <v>347430.68000000005</v>
      </c>
      <c r="F22" s="31">
        <v>949896.26</v>
      </c>
      <c r="G22" s="31">
        <v>1509673.98</v>
      </c>
      <c r="H22" s="31">
        <v>164893.41</v>
      </c>
      <c r="I22" s="31">
        <v>1107873.38</v>
      </c>
      <c r="J22" s="31">
        <v>1108048.6</v>
      </c>
      <c r="K22" s="31">
        <v>1658475.0599999998</v>
      </c>
      <c r="L22" s="31">
        <v>1537114.1399999997</v>
      </c>
      <c r="M22" s="31">
        <v>743806.15</v>
      </c>
      <c r="N22" s="31">
        <v>412688.73</v>
      </c>
      <c r="O22" s="31">
        <f t="shared" si="3"/>
        <v>13480277.540000001</v>
      </c>
    </row>
    <row r="23" spans="1:15" ht="18.75" customHeight="1">
      <c r="A23" s="30" t="s">
        <v>41</v>
      </c>
      <c r="B23" s="31">
        <v>107224.36</v>
      </c>
      <c r="C23" s="31">
        <v>107224.36</v>
      </c>
      <c r="D23" s="31">
        <v>53612.18</v>
      </c>
      <c r="E23" s="31">
        <v>53612.18</v>
      </c>
      <c r="F23" s="31">
        <v>53612.18</v>
      </c>
      <c r="G23" s="31">
        <v>53612.18</v>
      </c>
      <c r="H23" s="31">
        <v>53612.18</v>
      </c>
      <c r="I23" s="31">
        <v>53612.18</v>
      </c>
      <c r="J23" s="31">
        <v>53612.18</v>
      </c>
      <c r="K23" s="31">
        <v>53612.18</v>
      </c>
      <c r="L23" s="31">
        <v>53612.18</v>
      </c>
      <c r="M23" s="31">
        <v>53612.18</v>
      </c>
      <c r="N23" s="31">
        <v>53612.18</v>
      </c>
      <c r="O23" s="31">
        <f t="shared" si="3"/>
        <v>804182.7000000003</v>
      </c>
    </row>
    <row r="24" spans="1:15" ht="18.75" customHeight="1">
      <c r="A24" s="30" t="s">
        <v>42</v>
      </c>
      <c r="B24" s="31">
        <v>0</v>
      </c>
      <c r="C24" s="31">
        <v>0</v>
      </c>
      <c r="D24" s="31">
        <v>-280023.13999999996</v>
      </c>
      <c r="E24" s="31">
        <v>0</v>
      </c>
      <c r="F24" s="31">
        <v>-322137.10000000015</v>
      </c>
      <c r="G24" s="31">
        <v>0</v>
      </c>
      <c r="H24" s="31">
        <v>-74899.13999999998</v>
      </c>
      <c r="I24" s="31">
        <v>0</v>
      </c>
      <c r="J24" s="31">
        <v>-207207.64000000004</v>
      </c>
      <c r="K24" s="31">
        <v>0</v>
      </c>
      <c r="L24" s="31">
        <v>0</v>
      </c>
      <c r="M24" s="31">
        <v>0</v>
      </c>
      <c r="N24" s="31">
        <v>0</v>
      </c>
      <c r="O24" s="31">
        <f t="shared" si="3"/>
        <v>-884267.0200000001</v>
      </c>
    </row>
    <row r="25" spans="1:26" ht="18.75" customHeight="1">
      <c r="A25" s="30" t="s">
        <v>43</v>
      </c>
      <c r="B25" s="31">
        <v>38994.37</v>
      </c>
      <c r="C25" s="31">
        <v>29028.379999999997</v>
      </c>
      <c r="D25" s="31">
        <v>25391.430000000004</v>
      </c>
      <c r="E25" s="31">
        <v>7831.14</v>
      </c>
      <c r="F25" s="31">
        <v>25854.460000000003</v>
      </c>
      <c r="G25" s="31">
        <v>36698.04</v>
      </c>
      <c r="H25" s="31">
        <v>6557.880000000002</v>
      </c>
      <c r="I25" s="31">
        <v>27965.02999999999</v>
      </c>
      <c r="J25" s="31">
        <v>25655.280000000006</v>
      </c>
      <c r="K25" s="31">
        <v>33386.810000000005</v>
      </c>
      <c r="L25" s="31">
        <v>30350.170000000006</v>
      </c>
      <c r="M25" s="31">
        <v>16416.14</v>
      </c>
      <c r="N25" s="31">
        <v>8549.97</v>
      </c>
      <c r="O25" s="31">
        <f t="shared" si="3"/>
        <v>312679.1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30" t="s">
        <v>44</v>
      </c>
      <c r="B26" s="31">
        <v>29594.39999999999</v>
      </c>
      <c r="C26" s="31">
        <v>22034.100000000002</v>
      </c>
      <c r="D26" s="31">
        <v>19325.090000000007</v>
      </c>
      <c r="E26" s="31">
        <v>5902.5</v>
      </c>
      <c r="F26" s="31">
        <v>19446.600000000002</v>
      </c>
      <c r="G26" s="31">
        <v>26199.90000000002</v>
      </c>
      <c r="H26" s="31">
        <v>4851.5999999999985</v>
      </c>
      <c r="I26" s="31">
        <v>20497.200000000008</v>
      </c>
      <c r="J26" s="31">
        <v>19608.420000000006</v>
      </c>
      <c r="K26" s="31">
        <v>25188.519999999993</v>
      </c>
      <c r="L26" s="31">
        <v>22358.22</v>
      </c>
      <c r="M26" s="31">
        <v>12654.3</v>
      </c>
      <c r="N26" s="31">
        <v>6630.870000000001</v>
      </c>
      <c r="O26" s="31">
        <f t="shared" si="3"/>
        <v>234291.72000000003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45</v>
      </c>
      <c r="B27" s="31">
        <v>13805.400000000005</v>
      </c>
      <c r="C27" s="31">
        <v>10278.600000000004</v>
      </c>
      <c r="D27" s="31">
        <v>9015</v>
      </c>
      <c r="E27" s="31">
        <v>2753.6999999999994</v>
      </c>
      <c r="F27" s="31">
        <v>9071.700000000003</v>
      </c>
      <c r="G27" s="31">
        <v>12221.399999999994</v>
      </c>
      <c r="H27" s="31">
        <v>2263.200000000001</v>
      </c>
      <c r="I27" s="31">
        <v>9505.500000000005</v>
      </c>
      <c r="J27" s="31">
        <v>9146.999999999995</v>
      </c>
      <c r="K27" s="31">
        <v>11580</v>
      </c>
      <c r="L27" s="31">
        <v>10429.499999999995</v>
      </c>
      <c r="M27" s="31">
        <v>5903.100000000004</v>
      </c>
      <c r="N27" s="31">
        <v>3092.999999999998</v>
      </c>
      <c r="O27" s="31">
        <f t="shared" si="3"/>
        <v>109067.10000000002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46</v>
      </c>
      <c r="B28" s="31">
        <v>1708521.2</v>
      </c>
      <c r="C28" s="31">
        <v>681944.7599999999</v>
      </c>
      <c r="D28" s="31">
        <v>881213.0800000001</v>
      </c>
      <c r="E28" s="31">
        <v>250517.99999999997</v>
      </c>
      <c r="F28" s="31">
        <v>768422.7199999996</v>
      </c>
      <c r="G28" s="31">
        <v>1183128.8800000004</v>
      </c>
      <c r="H28" s="31">
        <v>238491.00000000006</v>
      </c>
      <c r="I28" s="31">
        <v>1175489.08</v>
      </c>
      <c r="J28" s="31">
        <v>710024.9200000005</v>
      </c>
      <c r="K28" s="31">
        <v>1156742.0799999996</v>
      </c>
      <c r="L28" s="31">
        <v>1153446.58</v>
      </c>
      <c r="M28" s="31">
        <v>821622.5000000001</v>
      </c>
      <c r="N28" s="31">
        <v>240772.20000000013</v>
      </c>
      <c r="O28" s="31">
        <f t="shared" si="3"/>
        <v>10970337</v>
      </c>
      <c r="P28"/>
      <c r="Q28"/>
      <c r="R28"/>
      <c r="S28"/>
      <c r="T28"/>
      <c r="U28"/>
      <c r="V28"/>
      <c r="W28"/>
      <c r="X28"/>
      <c r="Y28"/>
      <c r="Z28"/>
    </row>
    <row r="29" spans="1:15" ht="15" customHeight="1">
      <c r="A29" s="33"/>
      <c r="B29" s="20"/>
      <c r="C29" s="20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</row>
    <row r="30" spans="1:15" ht="18.75" customHeight="1">
      <c r="A30" s="18" t="s">
        <v>47</v>
      </c>
      <c r="B30" s="31">
        <f aca="true" t="shared" si="4" ref="B30:O30">+B31+B33+B53+B54+B57-B58</f>
        <v>3496707.0200000014</v>
      </c>
      <c r="C30" s="31">
        <f>+C31+C33+C53+C54+C57-C58</f>
        <v>2014210.6200000006</v>
      </c>
      <c r="D30" s="31">
        <f t="shared" si="4"/>
        <v>1234205.9999999993</v>
      </c>
      <c r="E30" s="31">
        <f t="shared" si="4"/>
        <v>742508.4099999999</v>
      </c>
      <c r="F30" s="31">
        <f t="shared" si="4"/>
        <v>1705435.2999999989</v>
      </c>
      <c r="G30" s="31">
        <f t="shared" si="4"/>
        <v>3396220.79</v>
      </c>
      <c r="H30" s="31">
        <f t="shared" si="4"/>
        <v>443932.1399999999</v>
      </c>
      <c r="I30" s="31">
        <f t="shared" si="4"/>
        <v>1249703.29</v>
      </c>
      <c r="J30" s="31">
        <f t="shared" si="4"/>
        <v>1779630.66</v>
      </c>
      <c r="K30" s="31">
        <f t="shared" si="4"/>
        <v>2327752.8800000004</v>
      </c>
      <c r="L30" s="31">
        <f t="shared" si="4"/>
        <v>2273638.82</v>
      </c>
      <c r="M30" s="31">
        <f t="shared" si="4"/>
        <v>1573910.2299999995</v>
      </c>
      <c r="N30" s="31">
        <f t="shared" si="4"/>
        <v>690749.7412903225</v>
      </c>
      <c r="O30" s="31">
        <f t="shared" si="4"/>
        <v>22928605.901290312</v>
      </c>
    </row>
    <row r="31" spans="1:15" ht="18.75" customHeight="1">
      <c r="A31" s="30" t="s">
        <v>48</v>
      </c>
      <c r="B31" s="36">
        <v>-1615266.4000000001</v>
      </c>
      <c r="C31" s="36">
        <v>-1724544.7999999996</v>
      </c>
      <c r="D31" s="36">
        <v>-1259090.7999999998</v>
      </c>
      <c r="E31" s="36">
        <v>-260392.00000000003</v>
      </c>
      <c r="F31" s="36">
        <v>-982581.6000000001</v>
      </c>
      <c r="G31" s="36">
        <v>-1423540.7999999996</v>
      </c>
      <c r="H31" s="36">
        <v>-235193.2</v>
      </c>
      <c r="I31" s="36">
        <v>-1823720.8000000005</v>
      </c>
      <c r="J31" s="36">
        <v>-1307402.8</v>
      </c>
      <c r="K31" s="36">
        <v>-1057579.6</v>
      </c>
      <c r="L31" s="36">
        <v>-883533.2000000001</v>
      </c>
      <c r="M31" s="36">
        <v>-624998.0000000002</v>
      </c>
      <c r="N31" s="36">
        <v>-472388.4000000001</v>
      </c>
      <c r="O31" s="36">
        <f>+O32</f>
        <v>-13670232.4</v>
      </c>
    </row>
    <row r="32" spans="1:26" ht="18.75" customHeight="1">
      <c r="A32" s="33" t="s">
        <v>49</v>
      </c>
      <c r="B32" s="20">
        <v>-1615266.4000000001</v>
      </c>
      <c r="C32" s="20">
        <v>-1724544.7999999996</v>
      </c>
      <c r="D32" s="20">
        <v>-1259090.7999999998</v>
      </c>
      <c r="E32" s="20">
        <v>-260392.00000000003</v>
      </c>
      <c r="F32" s="20">
        <v>-982581.6000000001</v>
      </c>
      <c r="G32" s="20">
        <v>-1423540.7999999996</v>
      </c>
      <c r="H32" s="20">
        <v>-235193.2</v>
      </c>
      <c r="I32" s="20">
        <v>-1823720.8000000005</v>
      </c>
      <c r="J32" s="20">
        <v>-1307402.8</v>
      </c>
      <c r="K32" s="20">
        <v>-1057579.6</v>
      </c>
      <c r="L32" s="20">
        <v>-883533.2000000001</v>
      </c>
      <c r="M32" s="20">
        <v>-624998.0000000002</v>
      </c>
      <c r="N32" s="20">
        <v>-472388.4000000001</v>
      </c>
      <c r="O32" s="37">
        <f aca="true" t="shared" si="5" ref="O32:O58">SUM(B32:N32)</f>
        <v>-13670232.4</v>
      </c>
      <c r="P32"/>
      <c r="Q32"/>
      <c r="R32"/>
      <c r="S32"/>
      <c r="T32"/>
      <c r="U32"/>
      <c r="V32"/>
      <c r="W32"/>
      <c r="X32"/>
      <c r="Y32"/>
      <c r="Z32"/>
    </row>
    <row r="33" spans="1:15" ht="18.75" customHeight="1">
      <c r="A33" s="30" t="s">
        <v>50</v>
      </c>
      <c r="B33" s="36">
        <f>SUM(B34:B51)</f>
        <v>-223884.4499999986</v>
      </c>
      <c r="C33" s="36">
        <f aca="true" t="shared" si="6" ref="C33:O33">SUM(C34:C51)</f>
        <v>-162706.8700000001</v>
      </c>
      <c r="D33" s="36">
        <f t="shared" si="6"/>
        <v>-912641.0500000007</v>
      </c>
      <c r="E33" s="36">
        <f t="shared" si="6"/>
        <v>-60156.8</v>
      </c>
      <c r="F33" s="36">
        <f t="shared" si="6"/>
        <v>-880741.8700000005</v>
      </c>
      <c r="G33" s="36">
        <f t="shared" si="6"/>
        <v>-179661.13000000012</v>
      </c>
      <c r="H33" s="36">
        <f t="shared" si="6"/>
        <v>-202131.87000000014</v>
      </c>
      <c r="I33" s="36">
        <f t="shared" si="6"/>
        <v>-881121.46</v>
      </c>
      <c r="J33" s="36">
        <f t="shared" si="6"/>
        <v>-187668.99</v>
      </c>
      <c r="K33" s="36">
        <f t="shared" si="6"/>
        <v>-1060562.24</v>
      </c>
      <c r="L33" s="36">
        <f t="shared" si="6"/>
        <v>-971934.51</v>
      </c>
      <c r="M33" s="36">
        <f t="shared" si="6"/>
        <v>-90446.88</v>
      </c>
      <c r="N33" s="36">
        <f t="shared" si="6"/>
        <v>7865.031290322603</v>
      </c>
      <c r="O33" s="36">
        <f t="shared" si="6"/>
        <v>-5805793.088709684</v>
      </c>
    </row>
    <row r="34" spans="1:26" ht="18.75" customHeight="1">
      <c r="A34" s="33" t="s">
        <v>51</v>
      </c>
      <c r="B34" s="38">
        <v>-39600.4</v>
      </c>
      <c r="C34" s="38">
        <v>-24932.66</v>
      </c>
      <c r="D34" s="38">
        <v>-95943.12</v>
      </c>
      <c r="E34" s="38">
        <v>-21916.309999999998</v>
      </c>
      <c r="F34" s="38">
        <v>-55079.93000000001</v>
      </c>
      <c r="G34" s="38">
        <v>-27567.739999999998</v>
      </c>
      <c r="H34" s="38">
        <v>-12785.64</v>
      </c>
      <c r="I34" s="38">
        <v>-396</v>
      </c>
      <c r="J34" s="38">
        <v>-45180.38</v>
      </c>
      <c r="K34" s="38">
        <v>-2178</v>
      </c>
      <c r="L34" s="38">
        <v>-4950</v>
      </c>
      <c r="M34" s="38">
        <v>-12403</v>
      </c>
      <c r="N34" s="38">
        <v>-4823.1</v>
      </c>
      <c r="O34" s="38">
        <f t="shared" si="5"/>
        <v>-347756.27999999997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3" t="s">
        <v>52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f t="shared" si="5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3" t="s">
        <v>53</v>
      </c>
      <c r="B36" s="38">
        <v>0</v>
      </c>
      <c r="C36" s="38">
        <v>0</v>
      </c>
      <c r="D36" s="38">
        <v>-62000</v>
      </c>
      <c r="E36" s="38">
        <v>-1000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5"/>
        <v>-63000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54</v>
      </c>
      <c r="B37" s="38">
        <v>0</v>
      </c>
      <c r="C37" s="38">
        <v>0</v>
      </c>
      <c r="D37" s="38">
        <v>-12015.509999999998</v>
      </c>
      <c r="E37" s="38">
        <v>-300.38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f t="shared" si="5"/>
        <v>-12315.889999999998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55</v>
      </c>
      <c r="B38" s="38">
        <v>0</v>
      </c>
      <c r="C38" s="38">
        <v>0</v>
      </c>
      <c r="D38" s="38">
        <v>0</v>
      </c>
      <c r="E38" s="38">
        <v>0</v>
      </c>
      <c r="F38" s="38">
        <v>-646.8</v>
      </c>
      <c r="G38" s="38">
        <v>-198</v>
      </c>
      <c r="H38" s="38">
        <v>0</v>
      </c>
      <c r="I38" s="38">
        <v>0</v>
      </c>
      <c r="J38" s="38">
        <v>-290.4</v>
      </c>
      <c r="K38" s="38">
        <v>0</v>
      </c>
      <c r="L38" s="38">
        <v>0</v>
      </c>
      <c r="M38" s="38">
        <v>0</v>
      </c>
      <c r="N38" s="38">
        <v>0</v>
      </c>
      <c r="O38" s="38">
        <f t="shared" si="5"/>
        <v>-1135.1999999999998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56</v>
      </c>
      <c r="B39" s="38">
        <v>25362000</v>
      </c>
      <c r="C39" s="38">
        <v>18490500</v>
      </c>
      <c r="D39" s="38">
        <v>15084000</v>
      </c>
      <c r="E39" s="38">
        <v>0</v>
      </c>
      <c r="F39" s="38">
        <v>16893000</v>
      </c>
      <c r="G39" s="38">
        <v>0</v>
      </c>
      <c r="H39" s="38">
        <v>3703500</v>
      </c>
      <c r="I39" s="38">
        <v>17838000</v>
      </c>
      <c r="J39" s="38">
        <v>0</v>
      </c>
      <c r="K39" s="38">
        <v>21960000</v>
      </c>
      <c r="L39" s="38">
        <v>20101500</v>
      </c>
      <c r="M39" s="38">
        <v>0</v>
      </c>
      <c r="N39" s="38">
        <v>0</v>
      </c>
      <c r="O39" s="38">
        <f t="shared" si="5"/>
        <v>139432500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57</v>
      </c>
      <c r="B40" s="38">
        <v>-25362000</v>
      </c>
      <c r="C40" s="38">
        <v>-18490500</v>
      </c>
      <c r="D40" s="38">
        <v>-15705000</v>
      </c>
      <c r="E40" s="38">
        <v>0</v>
      </c>
      <c r="F40" s="38">
        <v>-17595000</v>
      </c>
      <c r="G40" s="38">
        <v>0</v>
      </c>
      <c r="H40" s="38">
        <v>-3856500</v>
      </c>
      <c r="I40" s="38">
        <v>-18585000</v>
      </c>
      <c r="J40" s="38">
        <v>0</v>
      </c>
      <c r="K40" s="38">
        <v>-22860000</v>
      </c>
      <c r="L40" s="38">
        <v>-20925000</v>
      </c>
      <c r="M40" s="38">
        <v>0</v>
      </c>
      <c r="N40" s="38">
        <v>0</v>
      </c>
      <c r="O40" s="38">
        <f t="shared" si="5"/>
        <v>-143379000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58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f t="shared" si="5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59</v>
      </c>
      <c r="B42" s="38">
        <v>-216135.01000000007</v>
      </c>
      <c r="C42" s="38">
        <v>-160894.44999999998</v>
      </c>
      <c r="D42" s="38">
        <v>-140760.65999999997</v>
      </c>
      <c r="E42" s="38">
        <v>-43407.310000000005</v>
      </c>
      <c r="F42" s="38">
        <v>-143305.97999999998</v>
      </c>
      <c r="G42" s="38">
        <v>-203390.4699999999</v>
      </c>
      <c r="H42" s="38">
        <v>-36346.23</v>
      </c>
      <c r="I42" s="38">
        <v>-154986.37999999998</v>
      </c>
      <c r="J42" s="38">
        <v>-142198.21</v>
      </c>
      <c r="K42" s="38">
        <v>-185061.43999999997</v>
      </c>
      <c r="L42" s="38">
        <v>-168221.55000000002</v>
      </c>
      <c r="M42" s="38">
        <v>-90978.28</v>
      </c>
      <c r="N42" s="38">
        <v>-47382.77</v>
      </c>
      <c r="O42" s="38">
        <f t="shared" si="5"/>
        <v>-1733068.7399999998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6" t="s">
        <v>60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f t="shared" si="5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6" t="s">
        <v>61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f t="shared" si="5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6" t="s">
        <v>62</v>
      </c>
      <c r="B45" s="38">
        <v>31850.960000000003</v>
      </c>
      <c r="C45" s="38">
        <v>23120.240000000005</v>
      </c>
      <c r="D45" s="38">
        <v>19078.24</v>
      </c>
      <c r="E45" s="38">
        <v>6467.2</v>
      </c>
      <c r="F45" s="38">
        <v>20290.84</v>
      </c>
      <c r="G45" s="38">
        <v>51495.079999999776</v>
      </c>
      <c r="H45" s="38">
        <v>0</v>
      </c>
      <c r="I45" s="38">
        <v>21260.920000000006</v>
      </c>
      <c r="J45" s="38">
        <v>0</v>
      </c>
      <c r="K45" s="38">
        <v>26677.200000000004</v>
      </c>
      <c r="L45" s="38">
        <v>24737.039999999997</v>
      </c>
      <c r="M45" s="38">
        <v>12934.400000000001</v>
      </c>
      <c r="N45" s="38">
        <v>6790.56</v>
      </c>
      <c r="O45" s="38">
        <f t="shared" si="5"/>
        <v>244702.67999999982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6" t="s">
        <v>63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26231.266451612937</v>
      </c>
      <c r="O46" s="38">
        <f t="shared" si="5"/>
        <v>26231.266451612937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6" t="s">
        <v>64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5449.2445161290225</v>
      </c>
      <c r="O47" s="38">
        <f t="shared" si="5"/>
        <v>5449.2445161290225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6" t="s">
        <v>65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221.20838709677432</v>
      </c>
      <c r="O48" s="38">
        <f t="shared" si="5"/>
        <v>221.20838709677432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6" t="s">
        <v>66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13252.261935483855</v>
      </c>
      <c r="O49" s="38">
        <f t="shared" si="5"/>
        <v>13252.261935483855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6" t="s">
        <v>67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-4892.03</v>
      </c>
      <c r="O50" s="38">
        <f t="shared" si="5"/>
        <v>-4892.03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6" t="s">
        <v>68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13018.39000000001</v>
      </c>
      <c r="O51" s="38">
        <f t="shared" si="5"/>
        <v>13018.39000000001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30" t="s">
        <v>69</v>
      </c>
      <c r="B53" s="40">
        <v>5046132.74</v>
      </c>
      <c r="C53" s="40">
        <v>3786520.0100000002</v>
      </c>
      <c r="D53" s="40">
        <v>3246890.13</v>
      </c>
      <c r="E53" s="40">
        <v>1021335.89</v>
      </c>
      <c r="F53" s="40">
        <v>3432086.4099999997</v>
      </c>
      <c r="G53" s="40">
        <v>4801748.8</v>
      </c>
      <c r="H53" s="40">
        <v>839623.9400000001</v>
      </c>
      <c r="I53" s="40">
        <v>3752470.9300000006</v>
      </c>
      <c r="J53" s="40">
        <v>3146282.88</v>
      </c>
      <c r="K53" s="40">
        <v>4243525.15</v>
      </c>
      <c r="L53" s="40">
        <v>3927866.9299999997</v>
      </c>
      <c r="M53" s="40">
        <v>2148353.23</v>
      </c>
      <c r="N53" s="40">
        <v>1113525.44</v>
      </c>
      <c r="O53" s="38">
        <f t="shared" si="5"/>
        <v>40506362.48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30" t="s">
        <v>70</v>
      </c>
      <c r="B54" s="40">
        <v>289725.13</v>
      </c>
      <c r="C54" s="40">
        <v>114942.28</v>
      </c>
      <c r="D54" s="40">
        <v>159047.72000000003</v>
      </c>
      <c r="E54" s="40">
        <v>41721.32000000001</v>
      </c>
      <c r="F54" s="40">
        <v>136672.36</v>
      </c>
      <c r="G54" s="40">
        <v>197673.92</v>
      </c>
      <c r="H54" s="40">
        <v>41633.270000000004</v>
      </c>
      <c r="I54" s="40">
        <v>202074.62</v>
      </c>
      <c r="J54" s="40">
        <v>128419.57</v>
      </c>
      <c r="K54" s="40">
        <v>202369.57</v>
      </c>
      <c r="L54" s="40">
        <v>201239.6</v>
      </c>
      <c r="M54" s="40">
        <v>141001.88</v>
      </c>
      <c r="N54" s="40">
        <v>41747.670000000006</v>
      </c>
      <c r="O54" s="38">
        <f t="shared" si="5"/>
        <v>1898268.9100000001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3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38"/>
      <c r="P55"/>
      <c r="Q55" s="41"/>
      <c r="R55"/>
      <c r="S55"/>
      <c r="T55"/>
      <c r="U55"/>
      <c r="V55"/>
      <c r="W55"/>
      <c r="X55"/>
      <c r="Y55"/>
      <c r="Z55"/>
    </row>
    <row r="56" spans="1:26" ht="18.75" customHeight="1">
      <c r="A56" s="18" t="s">
        <v>71</v>
      </c>
      <c r="B56" s="42">
        <f aca="true" t="shared" si="7" ref="B56:N56">+B19+B30</f>
        <v>41624137.53</v>
      </c>
      <c r="C56" s="42">
        <f t="shared" si="7"/>
        <v>29807393.53</v>
      </c>
      <c r="D56" s="42">
        <f t="shared" si="7"/>
        <v>25494428.809999995</v>
      </c>
      <c r="E56" s="42">
        <f t="shared" si="7"/>
        <v>8305045.989999998</v>
      </c>
      <c r="F56" s="42">
        <f t="shared" si="7"/>
        <v>26676241.32</v>
      </c>
      <c r="G56" s="42">
        <f t="shared" si="7"/>
        <v>39194716.16999999</v>
      </c>
      <c r="H56" s="42">
        <f t="shared" si="7"/>
        <v>6842416.84</v>
      </c>
      <c r="I56" s="42">
        <f t="shared" si="7"/>
        <v>28843139.729999997</v>
      </c>
      <c r="J56" s="42">
        <f t="shared" si="7"/>
        <v>26492351</v>
      </c>
      <c r="K56" s="42">
        <f t="shared" si="7"/>
        <v>34560754.309999995</v>
      </c>
      <c r="L56" s="42">
        <f t="shared" si="7"/>
        <v>31707481.259999998</v>
      </c>
      <c r="M56" s="42">
        <f t="shared" si="7"/>
        <v>17901394.2</v>
      </c>
      <c r="N56" s="42">
        <f t="shared" si="7"/>
        <v>9015379.301290322</v>
      </c>
      <c r="O56" s="42">
        <f>SUM(B56:N56)</f>
        <v>326464879.99129033</v>
      </c>
      <c r="P56"/>
      <c r="Q56" s="41"/>
      <c r="R56"/>
      <c r="S56"/>
      <c r="T56"/>
      <c r="U56"/>
      <c r="V56"/>
      <c r="W56"/>
      <c r="X56"/>
      <c r="Y56"/>
      <c r="Z56"/>
    </row>
    <row r="57" spans="1:19" ht="18.75" customHeight="1">
      <c r="A57" s="43" t="s">
        <v>72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20">
        <f t="shared" si="5"/>
        <v>0</v>
      </c>
      <c r="P57"/>
      <c r="Q57"/>
      <c r="R57"/>
      <c r="S57"/>
    </row>
    <row r="58" spans="1:19" ht="18.75" customHeight="1">
      <c r="A58" s="43" t="s">
        <v>73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20">
        <f t="shared" si="5"/>
        <v>0</v>
      </c>
      <c r="P58"/>
      <c r="Q58"/>
      <c r="R58"/>
      <c r="S58"/>
    </row>
    <row r="59" spans="1:19" ht="15.75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8"/>
      <c r="Q59"/>
      <c r="R59" s="41"/>
      <c r="S59"/>
    </row>
    <row r="60" spans="1:19" ht="12.75" customHeight="1">
      <c r="A60" s="49"/>
      <c r="B60" s="50"/>
      <c r="C60" s="50"/>
      <c r="D60" s="51"/>
      <c r="E60" s="51"/>
      <c r="F60" s="51"/>
      <c r="G60" s="51"/>
      <c r="H60" s="51"/>
      <c r="I60" s="50"/>
      <c r="J60" s="51"/>
      <c r="K60" s="51"/>
      <c r="L60" s="51"/>
      <c r="M60" s="51"/>
      <c r="N60" s="51"/>
      <c r="O60" s="52"/>
      <c r="P60" s="48"/>
      <c r="Q60"/>
      <c r="R60" s="41"/>
      <c r="S60"/>
    </row>
    <row r="61" spans="1:17" ht="1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  <c r="Q61"/>
    </row>
    <row r="62" spans="1:17" ht="18.75" customHeight="1">
      <c r="A62" s="18" t="s">
        <v>74</v>
      </c>
      <c r="B62" s="56">
        <f aca="true" t="shared" si="8" ref="B62:O62">SUM(B63:B73)</f>
        <v>41624137.559999995</v>
      </c>
      <c r="C62" s="56">
        <f t="shared" si="8"/>
        <v>29807393.499999996</v>
      </c>
      <c r="D62" s="56">
        <f t="shared" si="8"/>
        <v>25494428.82</v>
      </c>
      <c r="E62" s="56">
        <f t="shared" si="8"/>
        <v>8305045.969999999</v>
      </c>
      <c r="F62" s="56">
        <f t="shared" si="8"/>
        <v>26676241.29</v>
      </c>
      <c r="G62" s="56">
        <f t="shared" si="8"/>
        <v>39194716.160000004</v>
      </c>
      <c r="H62" s="56">
        <f t="shared" si="8"/>
        <v>6842416.819999999</v>
      </c>
      <c r="I62" s="56">
        <f t="shared" si="8"/>
        <v>28843139.729999997</v>
      </c>
      <c r="J62" s="56">
        <f t="shared" si="8"/>
        <v>26492350.999999993</v>
      </c>
      <c r="K62" s="56">
        <f t="shared" si="8"/>
        <v>34560754.300000004</v>
      </c>
      <c r="L62" s="56">
        <f t="shared" si="8"/>
        <v>31707481.230000004</v>
      </c>
      <c r="M62" s="56">
        <f t="shared" si="8"/>
        <v>17901394.169999998</v>
      </c>
      <c r="N62" s="56">
        <f t="shared" si="8"/>
        <v>9015379.309999999</v>
      </c>
      <c r="O62" s="42">
        <f t="shared" si="8"/>
        <v>326464879.86</v>
      </c>
      <c r="Q62"/>
    </row>
    <row r="63" spans="1:18" ht="18.75" customHeight="1">
      <c r="A63" s="30" t="s">
        <v>75</v>
      </c>
      <c r="B63" s="56">
        <v>34040026.54</v>
      </c>
      <c r="C63" s="56">
        <v>21258329.719999995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42">
        <f>SUM(B63:N63)</f>
        <v>55298356.25999999</v>
      </c>
      <c r="P63"/>
      <c r="Q63"/>
      <c r="R63" s="41"/>
    </row>
    <row r="64" spans="1:16" ht="18.75" customHeight="1">
      <c r="A64" s="30" t="s">
        <v>76</v>
      </c>
      <c r="B64" s="56">
        <v>7584111.019999999</v>
      </c>
      <c r="C64" s="56">
        <v>8549063.780000001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42">
        <f aca="true" t="shared" si="9" ref="O64:O73">SUM(B64:N64)</f>
        <v>16133174.8</v>
      </c>
      <c r="P64"/>
    </row>
    <row r="65" spans="1:17" ht="18.75" customHeight="1">
      <c r="A65" s="30" t="s">
        <v>77</v>
      </c>
      <c r="B65" s="57">
        <v>0</v>
      </c>
      <c r="C65" s="57">
        <v>0</v>
      </c>
      <c r="D65" s="36">
        <v>25494428.82</v>
      </c>
      <c r="E65" s="57">
        <v>0</v>
      </c>
      <c r="F65" s="57">
        <v>0</v>
      </c>
      <c r="G65" s="57">
        <v>0</v>
      </c>
      <c r="H65" s="56">
        <v>6842416.819999999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36">
        <f t="shared" si="9"/>
        <v>32336845.64</v>
      </c>
      <c r="Q65"/>
    </row>
    <row r="66" spans="1:18" ht="18.75" customHeight="1">
      <c r="A66" s="30" t="s">
        <v>78</v>
      </c>
      <c r="B66" s="57">
        <v>0</v>
      </c>
      <c r="C66" s="57">
        <v>0</v>
      </c>
      <c r="D66" s="57">
        <v>0</v>
      </c>
      <c r="E66" s="36">
        <v>8305045.969999999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42">
        <f t="shared" si="9"/>
        <v>8305045.969999999</v>
      </c>
      <c r="R66"/>
    </row>
    <row r="67" spans="1:19" ht="18.75" customHeight="1">
      <c r="A67" s="30" t="s">
        <v>79</v>
      </c>
      <c r="B67" s="57">
        <v>0</v>
      </c>
      <c r="C67" s="57">
        <v>0</v>
      </c>
      <c r="D67" s="57">
        <v>0</v>
      </c>
      <c r="E67" s="57">
        <v>0</v>
      </c>
      <c r="F67" s="36">
        <v>26676241.29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36">
        <f t="shared" si="9"/>
        <v>26676241.29</v>
      </c>
      <c r="S67"/>
    </row>
    <row r="68" spans="1:20" ht="18.75" customHeight="1">
      <c r="A68" s="30" t="s">
        <v>80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39194716.160000004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42">
        <f t="shared" si="9"/>
        <v>39194716.160000004</v>
      </c>
      <c r="T68"/>
    </row>
    <row r="69" spans="1:21" ht="18.75" customHeight="1">
      <c r="A69" s="30" t="s">
        <v>81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6">
        <v>28843139.729999997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42">
        <f t="shared" si="9"/>
        <v>28843139.729999997</v>
      </c>
      <c r="U69"/>
    </row>
    <row r="70" spans="1:22" ht="18.75" customHeight="1">
      <c r="A70" s="30" t="s">
        <v>82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36">
        <v>26492350.999999993</v>
      </c>
      <c r="K70" s="57">
        <v>0</v>
      </c>
      <c r="L70" s="57">
        <v>0</v>
      </c>
      <c r="M70" s="57">
        <v>0</v>
      </c>
      <c r="N70" s="57">
        <v>0</v>
      </c>
      <c r="O70" s="42">
        <f t="shared" si="9"/>
        <v>26492350.999999993</v>
      </c>
      <c r="V70"/>
    </row>
    <row r="71" spans="1:23" ht="18.75" customHeight="1">
      <c r="A71" s="30" t="s">
        <v>83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36">
        <v>34560754.300000004</v>
      </c>
      <c r="L71" s="36">
        <v>31707481.230000004</v>
      </c>
      <c r="M71" s="57">
        <v>0</v>
      </c>
      <c r="N71" s="57">
        <v>0</v>
      </c>
      <c r="O71" s="42">
        <f t="shared" si="9"/>
        <v>66268235.53000001</v>
      </c>
      <c r="P71"/>
      <c r="W71"/>
    </row>
    <row r="72" spans="1:25" ht="18.75" customHeight="1">
      <c r="A72" s="30" t="s">
        <v>84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36">
        <v>17901394.169999998</v>
      </c>
      <c r="N72" s="57">
        <v>0</v>
      </c>
      <c r="O72" s="42">
        <f t="shared" si="9"/>
        <v>17901394.169999998</v>
      </c>
      <c r="R72"/>
      <c r="Y72"/>
    </row>
    <row r="73" spans="1:26" ht="18.75" customHeight="1">
      <c r="A73" s="44" t="s">
        <v>85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9">
        <v>9015379.309999999</v>
      </c>
      <c r="O73" s="60">
        <f t="shared" si="9"/>
        <v>9015379.309999999</v>
      </c>
      <c r="P73"/>
      <c r="S73"/>
      <c r="Z73"/>
    </row>
    <row r="74" spans="1:12" ht="21" customHeight="1">
      <c r="A74" s="61" t="s">
        <v>87</v>
      </c>
      <c r="B74" s="62"/>
      <c r="C74" s="62"/>
      <c r="D74"/>
      <c r="E74"/>
      <c r="F74"/>
      <c r="G74"/>
      <c r="H74" s="63"/>
      <c r="I74" s="63"/>
      <c r="J74"/>
      <c r="K74"/>
      <c r="L74"/>
    </row>
    <row r="75" spans="1:14" ht="16.5" customHeight="1">
      <c r="A75" s="64" t="s">
        <v>88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 ht="20.25" customHeight="1">
      <c r="A76" s="65" t="s">
        <v>89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2" ht="20.25" customHeight="1">
      <c r="A77" s="66" t="s">
        <v>90</v>
      </c>
      <c r="B77" s="62"/>
      <c r="C77" s="62"/>
      <c r="D77"/>
      <c r="E77"/>
      <c r="F77"/>
      <c r="G77"/>
      <c r="H77" s="63"/>
      <c r="I77" s="63"/>
      <c r="J77"/>
      <c r="K77"/>
      <c r="L77"/>
    </row>
    <row r="78" spans="1:12" ht="20.25" customHeight="1">
      <c r="A78" s="66" t="s">
        <v>93</v>
      </c>
      <c r="B78" s="62"/>
      <c r="C78" s="62"/>
      <c r="D78"/>
      <c r="E78"/>
      <c r="F78"/>
      <c r="G78"/>
      <c r="H78"/>
      <c r="I78"/>
      <c r="J78"/>
      <c r="K78"/>
      <c r="L78"/>
    </row>
    <row r="79" spans="1:12" ht="20.25" customHeight="1">
      <c r="A79" s="66" t="s">
        <v>91</v>
      </c>
      <c r="B79" s="62"/>
      <c r="C79" s="62"/>
      <c r="D79"/>
      <c r="E79"/>
      <c r="F79"/>
      <c r="G79"/>
      <c r="H79"/>
      <c r="I79"/>
      <c r="J79"/>
      <c r="K79"/>
      <c r="L79"/>
    </row>
    <row r="80" spans="1:14" ht="20.25" customHeight="1">
      <c r="A80" s="64" t="s">
        <v>92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spans="2:12" ht="13.5">
      <c r="B84"/>
      <c r="C84"/>
      <c r="D84"/>
      <c r="E84"/>
      <c r="F84"/>
      <c r="G84"/>
      <c r="H84"/>
      <c r="I84"/>
      <c r="J84"/>
      <c r="K84"/>
      <c r="L84"/>
    </row>
    <row r="85" ht="13.5">
      <c r="K85"/>
    </row>
    <row r="86" ht="13.5">
      <c r="L86"/>
    </row>
    <row r="87" ht="13.5">
      <c r="M87"/>
    </row>
    <row r="88" ht="13.5">
      <c r="N88"/>
    </row>
    <row r="115" spans="2:14" ht="13.5"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</row>
    <row r="117" spans="2:14" ht="13.5"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</sheetData>
  <sheetProtection/>
  <mergeCells count="7">
    <mergeCell ref="A80:N80"/>
    <mergeCell ref="A1:O1"/>
    <mergeCell ref="A2:O2"/>
    <mergeCell ref="A4:A6"/>
    <mergeCell ref="B4:N4"/>
    <mergeCell ref="O4:O6"/>
    <mergeCell ref="A75:N7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2022-07-06T20:59:43Z</dcterms:created>
  <dcterms:modified xsi:type="dcterms:W3CDTF">2022-07-06T21:21:32Z</dcterms:modified>
  <cp:category/>
  <cp:version/>
  <cp:contentType/>
  <cp:contentStatus/>
</cp:coreProperties>
</file>