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<sst xmlns="http://schemas.openxmlformats.org/spreadsheetml/2006/main" count="90" uniqueCount="87">
  <si>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</si>
  <si>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</si>
  <si>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</si>
  <si>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</si>
  <si>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</si>
  <si>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</si>
  <si>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</si>
  <si>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</si>
  <si>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</si>
  <si>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</si>
  <si>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</si>
  <si>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</si>
  <si>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</si>
  <si>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</si>
  <si>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</si>
  <si>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</si>
  <si>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</si>
  <si>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</si>
  <si>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</si>
  <si>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</si>
  <si>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</si>
  <si>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</si>
  <si>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</si>
  <si>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</si>
  <si>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</si>
  <si>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</si>
  <si>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</si>
  <si>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</si>
  <si>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</si>
  <si>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</si>
  <si>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</si>
  <si>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</si>
  <si>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</si>
  <si>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</si>
  <si>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</si>
  <si>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</si>
  <si>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</si>
  <si>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</si>
  <si>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</si>
  <si>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</si>
  <si>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</si>
  <si>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</si>
  <si>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</si>
  <si>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</si>
  <si>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</si>
  <si>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</si>
  <si>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</si>
  <si>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</si>
  <si>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</si>
  <si>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</si>
  <si>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</si>
  <si>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</si>
  <si>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</si>
  <si>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</si>
  <si>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</si>
  <si>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</si>
  <si>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</si>
  <si>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</si>
  <si>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</si>
  <si>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</si>
  <si>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</si>
  <si>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</si>
  <si>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</si>
  <si>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</si>
  <si>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30/06/22 - VENCIMENTO 07/07/22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</si>
  <si>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</si>
  <si>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</si>
  <si>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</si>
  <si>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</si>
  <si>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</si>
  <si>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</si>
  <si>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</si>
  <si>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</si>
  <si>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</si>
  <si>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</si>
  <si>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</si>
  <si>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</si>
  <si>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</si>
  <si>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</si>
  <si>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</si>
  <si>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</si>
  <si>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</si>
  <si>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</si>
  <si>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</si>
  <si>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 (1)</t>
  </si>
  <si>
    <t xml:space="preserve">5.4. Revisão de Remuneração pelo Serviço Atende 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</si>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</sst>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380216</v>
      </c>
      <c r="C7" s="9">
        <f t="shared" si="0"/>
        <v>271678</v>
      </c>
      <c r="D7" s="9">
        <f t="shared" si="0"/>
        <v>269973</v>
      </c>
      <c r="E7" s="9">
        <f t="shared" si="0"/>
        <v>66065</v>
      </c>
      <c r="F7" s="9">
        <f t="shared" si="0"/>
        <v>228380</v>
      </c>
      <c r="G7" s="9">
        <f t="shared" si="0"/>
        <v>360911</v>
      </c>
      <c r="H7" s="9">
        <f t="shared" si="0"/>
        <v>42655</v>
      </c>
      <c r="I7" s="9">
        <f t="shared" si="0"/>
        <v>284801</v>
      </c>
      <c r="J7" s="9">
        <f t="shared" si="0"/>
        <v>234478</v>
      </c>
      <c r="K7" s="9">
        <f t="shared" si="0"/>
        <v>352550</v>
      </c>
      <c r="L7" s="9">
        <f t="shared" si="0"/>
        <v>267899</v>
      </c>
      <c r="M7" s="9">
        <f t="shared" si="0"/>
        <v>127120</v>
      </c>
      <c r="N7" s="9">
        <f t="shared" si="0"/>
        <v>80105</v>
      </c>
      <c r="O7" s="9">
        <f t="shared" si="0"/>
        <v>2966831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13204</v>
      </c>
      <c r="C8" s="11">
        <f t="shared" si="1"/>
        <v>14086</v>
      </c>
      <c r="D8" s="11">
        <f t="shared" si="1"/>
        <v>10109</v>
      </c>
      <c r="E8" s="11">
        <f t="shared" si="1"/>
        <v>2102</v>
      </c>
      <c r="F8" s="11">
        <f t="shared" si="1"/>
        <v>7938</v>
      </c>
      <c r="G8" s="11">
        <f t="shared" si="1"/>
        <v>11363</v>
      </c>
      <c r="H8" s="11">
        <f t="shared" si="1"/>
        <v>1985</v>
      </c>
      <c r="I8" s="11">
        <f t="shared" si="1"/>
        <v>15122</v>
      </c>
      <c r="J8" s="11">
        <f t="shared" si="1"/>
        <v>10614</v>
      </c>
      <c r="K8" s="11">
        <f t="shared" si="1"/>
        <v>8435</v>
      </c>
      <c r="L8" s="11">
        <f t="shared" si="1"/>
        <v>6946</v>
      </c>
      <c r="M8" s="11">
        <f t="shared" si="1"/>
        <v>5240</v>
      </c>
      <c r="N8" s="11">
        <f t="shared" si="1"/>
        <v>4026</v>
      </c>
      <c r="O8" s="11">
        <f t="shared" si="1"/>
        <v>111170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13204</v>
      </c>
      <c r="C9" s="11">
        <v>14086</v>
      </c>
      <c r="D9" s="11">
        <v>10109</v>
      </c>
      <c r="E9" s="11">
        <v>2102</v>
      </c>
      <c r="F9" s="11">
        <v>7938</v>
      </c>
      <c r="G9" s="11">
        <v>11363</v>
      </c>
      <c r="H9" s="11">
        <v>1985</v>
      </c>
      <c r="I9" s="11">
        <v>15117</v>
      </c>
      <c r="J9" s="11">
        <v>10614</v>
      </c>
      <c r="K9" s="11">
        <v>8424</v>
      </c>
      <c r="L9" s="11">
        <v>6946</v>
      </c>
      <c r="M9" s="11">
        <v>5234</v>
      </c>
      <c r="N9" s="11">
        <v>4014</v>
      </c>
      <c r="O9" s="11">
        <f>SUM(B9:N9)</f>
        <v>111136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5</v>
      </c>
      <c r="J10" s="13">
        <v>0</v>
      </c>
      <c r="K10" s="13">
        <v>11</v>
      </c>
      <c r="L10" s="13">
        <v>0</v>
      </c>
      <c r="M10" s="13">
        <v>6</v>
      </c>
      <c r="N10" s="13">
        <v>12</v>
      </c>
      <c r="O10" s="11">
        <f>SUM(B10:N10)</f>
        <v>34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367012</v>
      </c>
      <c r="C11" s="13">
        <v>257592</v>
      </c>
      <c r="D11" s="13">
        <v>259864</v>
      </c>
      <c r="E11" s="13">
        <v>63963</v>
      </c>
      <c r="F11" s="13">
        <v>220442</v>
      </c>
      <c r="G11" s="13">
        <v>349548</v>
      </c>
      <c r="H11" s="13">
        <v>40670</v>
      </c>
      <c r="I11" s="13">
        <v>269679</v>
      </c>
      <c r="J11" s="13">
        <v>223864</v>
      </c>
      <c r="K11" s="13">
        <v>344115</v>
      </c>
      <c r="L11" s="13">
        <v>260953</v>
      </c>
      <c r="M11" s="13">
        <v>121880</v>
      </c>
      <c r="N11" s="13">
        <v>76079</v>
      </c>
      <c r="O11" s="11">
        <f>SUM(B11:N11)</f>
        <v>2855661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1.251989786450535</v>
      </c>
      <c r="C16" s="19">
        <v>1.272576953332872</v>
      </c>
      <c r="D16" s="19">
        <v>1.302783098139402</v>
      </c>
      <c r="E16" s="19">
        <v>0.940713746328281</v>
      </c>
      <c r="F16" s="19">
        <v>1.362271148499864</v>
      </c>
      <c r="G16" s="19">
        <v>1.48828879502657</v>
      </c>
      <c r="H16" s="19">
        <v>1.674717983936405</v>
      </c>
      <c r="I16" s="19">
        <v>1.210305285791325</v>
      </c>
      <c r="J16" s="19">
        <v>1.320471547075664</v>
      </c>
      <c r="K16" s="19">
        <v>1.182247735204669</v>
      </c>
      <c r="L16" s="19">
        <v>1.245088076106861</v>
      </c>
      <c r="M16" s="19">
        <v>1.256465487342243</v>
      </c>
      <c r="N16" s="19">
        <v>1.161092748829131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66</v>
      </c>
      <c r="B18" s="24">
        <f aca="true" t="shared" si="2" ref="B18:N18">SUM(B19:B27)</f>
        <v>1537670.4700000002</v>
      </c>
      <c r="C18" s="24">
        <f t="shared" si="2"/>
        <v>1127462.97</v>
      </c>
      <c r="D18" s="24">
        <f t="shared" si="2"/>
        <v>993094.51</v>
      </c>
      <c r="E18" s="24">
        <f t="shared" si="2"/>
        <v>306955.02999999997</v>
      </c>
      <c r="F18" s="24">
        <f t="shared" si="2"/>
        <v>1016057.65</v>
      </c>
      <c r="G18" s="24">
        <f t="shared" si="2"/>
        <v>1467133.92</v>
      </c>
      <c r="H18" s="24">
        <f t="shared" si="2"/>
        <v>257677.18</v>
      </c>
      <c r="I18" s="24">
        <f t="shared" si="2"/>
        <v>1125084.13</v>
      </c>
      <c r="J18" s="24">
        <f t="shared" si="2"/>
        <v>1002122.8400000001</v>
      </c>
      <c r="K18" s="24">
        <f t="shared" si="2"/>
        <v>1304061.6799999997</v>
      </c>
      <c r="L18" s="24">
        <f t="shared" si="2"/>
        <v>1193214.79</v>
      </c>
      <c r="M18" s="24">
        <f t="shared" si="2"/>
        <v>661109.05</v>
      </c>
      <c r="N18" s="24">
        <f t="shared" si="2"/>
        <v>343195.34</v>
      </c>
      <c r="O18" s="24">
        <f>O19+O20+O21+O22+O23+O24+O25+O27</f>
        <v>12331203.99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1116466.26</v>
      </c>
      <c r="C19" s="30">
        <f t="shared" si="3"/>
        <v>824135.21</v>
      </c>
      <c r="D19" s="30">
        <f t="shared" si="3"/>
        <v>718236.17</v>
      </c>
      <c r="E19" s="30">
        <f t="shared" si="3"/>
        <v>300258.82</v>
      </c>
      <c r="F19" s="30">
        <f t="shared" si="3"/>
        <v>704232.57</v>
      </c>
      <c r="G19" s="30">
        <f t="shared" si="3"/>
        <v>915703.39</v>
      </c>
      <c r="H19" s="30">
        <f t="shared" si="3"/>
        <v>145304.26</v>
      </c>
      <c r="I19" s="30">
        <f t="shared" si="3"/>
        <v>857849.09</v>
      </c>
      <c r="J19" s="30">
        <f t="shared" si="3"/>
        <v>710374.55</v>
      </c>
      <c r="K19" s="30">
        <f t="shared" si="3"/>
        <v>1009597.44</v>
      </c>
      <c r="L19" s="30">
        <f t="shared" si="3"/>
        <v>873538.27</v>
      </c>
      <c r="M19" s="30">
        <f t="shared" si="3"/>
        <v>478301.71</v>
      </c>
      <c r="N19" s="30">
        <f t="shared" si="3"/>
        <v>272252.86</v>
      </c>
      <c r="O19" s="30">
        <f>SUM(B19:N19)</f>
        <v>8926250.6</v>
      </c>
    </row>
    <row r="20" spans="1:23" ht="18.75" customHeight="1">
      <c r="A20" s="26" t="s">
        <v>35</v>
      </c>
      <c r="B20" s="30">
        <f>IF(B16&lt;&gt;0,ROUND((B16-1)*B19,2),0)</f>
        <v>281338.09</v>
      </c>
      <c r="C20" s="30">
        <f aca="true" t="shared" si="4" ref="C20:N20">IF(C16&lt;&gt;0,ROUND((C16-1)*C19,2),0)</f>
        <v>224640.26</v>
      </c>
      <c r="D20" s="30">
        <f t="shared" si="4"/>
        <v>217469.77</v>
      </c>
      <c r="E20" s="30">
        <f t="shared" si="4"/>
        <v>-17801.22</v>
      </c>
      <c r="F20" s="30">
        <f t="shared" si="4"/>
        <v>255123.14</v>
      </c>
      <c r="G20" s="30">
        <f t="shared" si="4"/>
        <v>447127.7</v>
      </c>
      <c r="H20" s="30">
        <f t="shared" si="4"/>
        <v>98039.4</v>
      </c>
      <c r="I20" s="30">
        <f t="shared" si="4"/>
        <v>180410.2</v>
      </c>
      <c r="J20" s="30">
        <f t="shared" si="4"/>
        <v>227654.83</v>
      </c>
      <c r="K20" s="30">
        <f t="shared" si="4"/>
        <v>183996.85</v>
      </c>
      <c r="L20" s="30">
        <f t="shared" si="4"/>
        <v>214093.81</v>
      </c>
      <c r="M20" s="30">
        <f t="shared" si="4"/>
        <v>122667.88</v>
      </c>
      <c r="N20" s="30">
        <f t="shared" si="4"/>
        <v>43857.96</v>
      </c>
      <c r="O20" s="30">
        <f aca="true" t="shared" si="5" ref="O19:O27">SUM(B20:N20)</f>
        <v>2478618.67</v>
      </c>
      <c r="W20" s="62"/>
    </row>
    <row r="21" spans="1:15" ht="18.75" customHeight="1">
      <c r="A21" s="26" t="s">
        <v>36</v>
      </c>
      <c r="B21" s="30">
        <v>72918.67</v>
      </c>
      <c r="C21" s="30">
        <v>48938.74</v>
      </c>
      <c r="D21" s="30">
        <v>32185.21</v>
      </c>
      <c r="E21" s="30">
        <v>13285.04</v>
      </c>
      <c r="F21" s="30">
        <v>37004.59</v>
      </c>
      <c r="G21" s="30">
        <v>58021.52</v>
      </c>
      <c r="H21" s="30">
        <v>6223.1</v>
      </c>
      <c r="I21" s="30">
        <v>41342.63</v>
      </c>
      <c r="J21" s="30">
        <v>42435.74</v>
      </c>
      <c r="K21" s="30">
        <v>65247.24</v>
      </c>
      <c r="L21" s="30">
        <v>60691.28</v>
      </c>
      <c r="M21" s="30">
        <v>27990.95</v>
      </c>
      <c r="N21" s="30">
        <v>16134.5</v>
      </c>
      <c r="O21" s="30">
        <f t="shared" si="5"/>
        <v>522419.21</v>
      </c>
    </row>
    <row r="22" spans="1:15" ht="18.75" customHeight="1">
      <c r="A22" s="26" t="s">
        <v>37</v>
      </c>
      <c r="B22" s="30">
        <v>3574.3</v>
      </c>
      <c r="C22" s="30">
        <v>3574.3</v>
      </c>
      <c r="D22" s="30">
        <v>1787.15</v>
      </c>
      <c r="E22" s="30">
        <v>1787.15</v>
      </c>
      <c r="F22" s="30">
        <v>1787.15</v>
      </c>
      <c r="G22" s="30">
        <v>1787.15</v>
      </c>
      <c r="H22" s="30">
        <v>1787.15</v>
      </c>
      <c r="I22" s="30">
        <v>1787.15</v>
      </c>
      <c r="J22" s="30">
        <v>1787.15</v>
      </c>
      <c r="K22" s="30">
        <v>1787.15</v>
      </c>
      <c r="L22" s="30">
        <v>1787.15</v>
      </c>
      <c r="M22" s="30">
        <v>1787.15</v>
      </c>
      <c r="N22" s="30">
        <v>1787.15</v>
      </c>
      <c r="O22" s="30">
        <f t="shared" si="5"/>
        <v>26807.250000000007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-9765.41</v>
      </c>
      <c r="E23" s="30">
        <v>0</v>
      </c>
      <c r="F23" s="30">
        <v>-11234.07</v>
      </c>
      <c r="G23" s="30">
        <v>0</v>
      </c>
      <c r="H23" s="30">
        <v>-2612</v>
      </c>
      <c r="I23" s="30">
        <v>0</v>
      </c>
      <c r="J23" s="30">
        <v>-7226.08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-30837.559999999998</v>
      </c>
    </row>
    <row r="24" spans="1:26" ht="18.75" customHeight="1">
      <c r="A24" s="26" t="s">
        <v>67</v>
      </c>
      <c r="B24" s="30">
        <v>1144.12</v>
      </c>
      <c r="C24" s="30">
        <v>853.38</v>
      </c>
      <c r="D24" s="30">
        <v>745.7</v>
      </c>
      <c r="E24" s="30">
        <v>231.52</v>
      </c>
      <c r="F24" s="30">
        <v>764.54</v>
      </c>
      <c r="G24" s="30">
        <v>1103.74</v>
      </c>
      <c r="H24" s="30">
        <v>193.83</v>
      </c>
      <c r="I24" s="30">
        <v>839.92</v>
      </c>
      <c r="J24" s="30">
        <v>756.47</v>
      </c>
      <c r="K24" s="30">
        <v>977.21</v>
      </c>
      <c r="L24" s="30">
        <v>891.07</v>
      </c>
      <c r="M24" s="30">
        <v>489.95</v>
      </c>
      <c r="N24" s="30">
        <v>258.43</v>
      </c>
      <c r="O24" s="30">
        <f t="shared" si="5"/>
        <v>9249.880000000001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68</v>
      </c>
      <c r="B25" s="30">
        <v>986.48</v>
      </c>
      <c r="C25" s="30">
        <v>734.47</v>
      </c>
      <c r="D25" s="30">
        <v>644.15</v>
      </c>
      <c r="E25" s="30">
        <v>196.75</v>
      </c>
      <c r="F25" s="30">
        <v>648.25</v>
      </c>
      <c r="G25" s="30">
        <v>873.33</v>
      </c>
      <c r="H25" s="30">
        <v>161.72</v>
      </c>
      <c r="I25" s="30">
        <v>683.24</v>
      </c>
      <c r="J25" s="30">
        <v>653.62</v>
      </c>
      <c r="K25" s="30">
        <v>839.64</v>
      </c>
      <c r="L25" s="30">
        <v>745.26</v>
      </c>
      <c r="M25" s="30">
        <v>421.81</v>
      </c>
      <c r="N25" s="30">
        <v>221.02</v>
      </c>
      <c r="O25" s="30">
        <f t="shared" si="5"/>
        <v>7809.740000000001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69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30">
        <v>60782.37</v>
      </c>
      <c r="C27" s="30">
        <v>24243.99</v>
      </c>
      <c r="D27" s="30">
        <v>31491.27</v>
      </c>
      <c r="E27" s="30">
        <v>8905.18</v>
      </c>
      <c r="F27" s="30">
        <v>27429.09</v>
      </c>
      <c r="G27" s="30">
        <v>42109.71</v>
      </c>
      <c r="H27" s="30">
        <v>8504.28</v>
      </c>
      <c r="I27" s="30">
        <v>41855.05</v>
      </c>
      <c r="J27" s="30">
        <v>25381.66</v>
      </c>
      <c r="K27" s="30">
        <v>41230.15</v>
      </c>
      <c r="L27" s="30">
        <v>41120.3</v>
      </c>
      <c r="M27" s="30">
        <v>29252.83</v>
      </c>
      <c r="N27" s="30">
        <v>8580.32</v>
      </c>
      <c r="O27" s="30">
        <f t="shared" si="5"/>
        <v>390886.2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71</v>
      </c>
      <c r="B29" s="30">
        <f>+B30+B32+B52+B53+B56-B57</f>
        <v>-64459.64</v>
      </c>
      <c r="C29" s="30">
        <f>+C30+C32+C52+C53+C56-C57</f>
        <v>-66723.73</v>
      </c>
      <c r="D29" s="30">
        <f>+D30+D32+D52+D53+D56-D57</f>
        <v>-669626.15</v>
      </c>
      <c r="E29" s="30">
        <f>+E30+E32+E52+E53+E56-E57</f>
        <v>-10536.18</v>
      </c>
      <c r="F29" s="30">
        <f>+F30+F32+F52+F53+F56-F57</f>
        <v>-741178.5399999999</v>
      </c>
      <c r="G29" s="30">
        <f>+G30+G32+G52+G53+G56-G57</f>
        <v>-56134.689999999995</v>
      </c>
      <c r="H29" s="30">
        <f>+H30+H32+H52+H53+H56-H57</f>
        <v>-163320.43</v>
      </c>
      <c r="I29" s="30">
        <f>+I30+I32+I52+I53+I56-I57</f>
        <v>-818185.28</v>
      </c>
      <c r="J29" s="30">
        <f>+J30+J32+J52+J53+J56-J57</f>
        <v>-50908.03</v>
      </c>
      <c r="K29" s="30">
        <f>+K30+K32+K52+K53+K56-K57</f>
        <v>-942499.53</v>
      </c>
      <c r="L29" s="30">
        <f>+L30+L32+L52+L53+L56-L57</f>
        <v>-859017.3</v>
      </c>
      <c r="M29" s="30">
        <f>+M30+M32+M52+M53+M56-M57</f>
        <v>-25754.05</v>
      </c>
      <c r="N29" s="30">
        <f>+N30+N32+N52+N53+N56-N57</f>
        <v>-19098.67</v>
      </c>
      <c r="O29" s="30">
        <f>+O30+O32+O52+O53+O56-O57</f>
        <v>-4487442.22</v>
      </c>
    </row>
    <row r="30" spans="1:15" ht="18.75" customHeight="1">
      <c r="A30" s="26" t="s">
        <v>39</v>
      </c>
      <c r="B30" s="31">
        <f>+B31</f>
        <v>-58097.6</v>
      </c>
      <c r="C30" s="31">
        <f>+C31</f>
        <v>-61978.4</v>
      </c>
      <c r="D30" s="31">
        <f aca="true" t="shared" si="6" ref="D30:O30">+D31</f>
        <v>-44479.6</v>
      </c>
      <c r="E30" s="31">
        <f t="shared" si="6"/>
        <v>-9248.8</v>
      </c>
      <c r="F30" s="31">
        <f t="shared" si="6"/>
        <v>-34927.2</v>
      </c>
      <c r="G30" s="31">
        <f t="shared" si="6"/>
        <v>-49997.2</v>
      </c>
      <c r="H30" s="31">
        <f t="shared" si="6"/>
        <v>-8734</v>
      </c>
      <c r="I30" s="31">
        <f t="shared" si="6"/>
        <v>-66514.8</v>
      </c>
      <c r="J30" s="31">
        <f t="shared" si="6"/>
        <v>-46701.6</v>
      </c>
      <c r="K30" s="31">
        <f t="shared" si="6"/>
        <v>-37065.6</v>
      </c>
      <c r="L30" s="31">
        <f t="shared" si="6"/>
        <v>-30562.4</v>
      </c>
      <c r="M30" s="31">
        <f t="shared" si="6"/>
        <v>-23029.6</v>
      </c>
      <c r="N30" s="31">
        <f t="shared" si="6"/>
        <v>-17661.6</v>
      </c>
      <c r="O30" s="31">
        <f t="shared" si="6"/>
        <v>-488998.3999999999</v>
      </c>
    </row>
    <row r="31" spans="1:26" ht="18.75" customHeight="1">
      <c r="A31" s="27" t="s">
        <v>40</v>
      </c>
      <c r="B31" s="16">
        <f>ROUND((-B9)*$G$3,2)</f>
        <v>-58097.6</v>
      </c>
      <c r="C31" s="16">
        <f aca="true" t="shared" si="7" ref="C31:N31">ROUND((-C9)*$G$3,2)</f>
        <v>-61978.4</v>
      </c>
      <c r="D31" s="16">
        <f t="shared" si="7"/>
        <v>-44479.6</v>
      </c>
      <c r="E31" s="16">
        <f t="shared" si="7"/>
        <v>-9248.8</v>
      </c>
      <c r="F31" s="16">
        <f t="shared" si="7"/>
        <v>-34927.2</v>
      </c>
      <c r="G31" s="16">
        <f t="shared" si="7"/>
        <v>-49997.2</v>
      </c>
      <c r="H31" s="16">
        <f t="shared" si="7"/>
        <v>-8734</v>
      </c>
      <c r="I31" s="16">
        <f t="shared" si="7"/>
        <v>-66514.8</v>
      </c>
      <c r="J31" s="16">
        <f t="shared" si="7"/>
        <v>-46701.6</v>
      </c>
      <c r="K31" s="16">
        <f t="shared" si="7"/>
        <v>-37065.6</v>
      </c>
      <c r="L31" s="16">
        <f t="shared" si="7"/>
        <v>-30562.4</v>
      </c>
      <c r="M31" s="16">
        <f t="shared" si="7"/>
        <v>-23029.6</v>
      </c>
      <c r="N31" s="16">
        <f t="shared" si="7"/>
        <v>-17661.6</v>
      </c>
      <c r="O31" s="32">
        <f aca="true" t="shared" si="8" ref="O31:O57">SUM(B31:N31)</f>
        <v>-488998.3999999999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-6362.04</v>
      </c>
      <c r="C32" s="31">
        <f aca="true" t="shared" si="9" ref="C32:O32">SUM(C33:C50)</f>
        <v>-4745.33</v>
      </c>
      <c r="D32" s="31">
        <f t="shared" si="9"/>
        <v>-625146.55</v>
      </c>
      <c r="E32" s="31">
        <f t="shared" si="9"/>
        <v>-1287.38</v>
      </c>
      <c r="F32" s="31">
        <f t="shared" si="9"/>
        <v>-706251.34</v>
      </c>
      <c r="G32" s="31">
        <f t="shared" si="9"/>
        <v>-6137.49</v>
      </c>
      <c r="H32" s="31">
        <f t="shared" si="9"/>
        <v>-154077.8</v>
      </c>
      <c r="I32" s="31">
        <f t="shared" si="9"/>
        <v>-751670.48</v>
      </c>
      <c r="J32" s="31">
        <f t="shared" si="9"/>
        <v>-4206.43</v>
      </c>
      <c r="K32" s="31">
        <f t="shared" si="9"/>
        <v>-905433.93</v>
      </c>
      <c r="L32" s="31">
        <f t="shared" si="9"/>
        <v>-828454.9</v>
      </c>
      <c r="M32" s="31">
        <f t="shared" si="9"/>
        <v>-2724.45</v>
      </c>
      <c r="N32" s="31">
        <f t="shared" si="9"/>
        <v>-1437.07</v>
      </c>
      <c r="O32" s="31">
        <f t="shared" si="9"/>
        <v>-3997935.19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8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8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8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8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8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72</v>
      </c>
      <c r="B38" s="33">
        <v>1053000</v>
      </c>
      <c r="C38" s="33">
        <v>769500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8"/>
        <v>1822500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73</v>
      </c>
      <c r="B39" s="33">
        <v>-1053000</v>
      </c>
      <c r="C39" s="33">
        <v>-769500</v>
      </c>
      <c r="D39" s="33">
        <v>-621000</v>
      </c>
      <c r="E39" s="33">
        <v>0</v>
      </c>
      <c r="F39" s="33">
        <v>-702000</v>
      </c>
      <c r="G39" s="33">
        <v>0</v>
      </c>
      <c r="H39" s="33">
        <v>-153000</v>
      </c>
      <c r="I39" s="33">
        <v>-747000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8"/>
        <v>-5769000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8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-6362.04</v>
      </c>
      <c r="C41" s="33">
        <v>-4745.33</v>
      </c>
      <c r="D41" s="33">
        <v>-4146.55</v>
      </c>
      <c r="E41" s="33">
        <v>-1287.38</v>
      </c>
      <c r="F41" s="33">
        <v>-4251.34</v>
      </c>
      <c r="G41" s="33">
        <v>-6137.49</v>
      </c>
      <c r="H41" s="33">
        <v>-1077.8</v>
      </c>
      <c r="I41" s="33">
        <v>-4670.48</v>
      </c>
      <c r="J41" s="33">
        <v>-4206.43</v>
      </c>
      <c r="K41" s="33">
        <v>-5433.93</v>
      </c>
      <c r="L41" s="33">
        <v>-4954.9</v>
      </c>
      <c r="M41" s="33">
        <v>-2724.45</v>
      </c>
      <c r="N41" s="33">
        <v>-1437.07</v>
      </c>
      <c r="O41" s="33">
        <f t="shared" si="8"/>
        <v>-51435.189999999995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0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0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77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0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78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0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79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0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80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81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82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83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0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84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-508.63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8"/>
        <v>-508.63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85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8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48</v>
      </c>
      <c r="B55" s="36">
        <f aca="true" t="shared" si="11" ref="B55:N55">+B18+B29</f>
        <v>1473210.8300000003</v>
      </c>
      <c r="C55" s="36">
        <f t="shared" si="11"/>
        <v>1060739.24</v>
      </c>
      <c r="D55" s="36">
        <f t="shared" si="11"/>
        <v>323468.36</v>
      </c>
      <c r="E55" s="36">
        <f t="shared" si="11"/>
        <v>296418.85</v>
      </c>
      <c r="F55" s="36">
        <f t="shared" si="11"/>
        <v>274879.1100000001</v>
      </c>
      <c r="G55" s="36">
        <f t="shared" si="11"/>
        <v>1410999.23</v>
      </c>
      <c r="H55" s="36">
        <f t="shared" si="11"/>
        <v>94356.75</v>
      </c>
      <c r="I55" s="36">
        <f t="shared" si="11"/>
        <v>306898.84999999986</v>
      </c>
      <c r="J55" s="36">
        <f t="shared" si="11"/>
        <v>951214.81</v>
      </c>
      <c r="K55" s="36">
        <f t="shared" si="11"/>
        <v>361562.1499999997</v>
      </c>
      <c r="L55" s="36">
        <f t="shared" si="11"/>
        <v>334197.49</v>
      </c>
      <c r="M55" s="36">
        <f t="shared" si="11"/>
        <v>635355</v>
      </c>
      <c r="N55" s="36">
        <f t="shared" si="11"/>
        <v>324096.67000000004</v>
      </c>
      <c r="O55" s="36">
        <f>SUM(B55:N55)</f>
        <v>7847397.340000001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49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8"/>
        <v>0</v>
      </c>
      <c r="P56"/>
      <c r="Q56"/>
      <c r="R56"/>
      <c r="S56"/>
    </row>
    <row r="57" spans="1:19" ht="18.75" customHeight="1">
      <c r="A57" s="37" t="s">
        <v>50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8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51</v>
      </c>
      <c r="B61" s="51">
        <f aca="true" t="shared" si="12" ref="B61:O61">SUM(B62:B72)</f>
        <v>1473210.84</v>
      </c>
      <c r="C61" s="51">
        <f t="shared" si="12"/>
        <v>1060739.25</v>
      </c>
      <c r="D61" s="51">
        <f t="shared" si="12"/>
        <v>323468.36</v>
      </c>
      <c r="E61" s="51">
        <f t="shared" si="12"/>
        <v>296418.85</v>
      </c>
      <c r="F61" s="51">
        <f t="shared" si="12"/>
        <v>274879.11</v>
      </c>
      <c r="G61" s="51">
        <f t="shared" si="12"/>
        <v>1410999.23</v>
      </c>
      <c r="H61" s="51">
        <f t="shared" si="12"/>
        <v>94356.74</v>
      </c>
      <c r="I61" s="51">
        <f t="shared" si="12"/>
        <v>306898.86</v>
      </c>
      <c r="J61" s="51">
        <f t="shared" si="12"/>
        <v>951214.81</v>
      </c>
      <c r="K61" s="51">
        <f t="shared" si="12"/>
        <v>361562.14</v>
      </c>
      <c r="L61" s="51">
        <f t="shared" si="12"/>
        <v>334197.49</v>
      </c>
      <c r="M61" s="51">
        <f t="shared" si="12"/>
        <v>635355</v>
      </c>
      <c r="N61" s="51">
        <f t="shared" si="12"/>
        <v>324096.68</v>
      </c>
      <c r="O61" s="36">
        <f t="shared" si="12"/>
        <v>7847397.36</v>
      </c>
      <c r="Q61"/>
    </row>
    <row r="62" spans="1:18" ht="18.75" customHeight="1">
      <c r="A62" s="26" t="s">
        <v>52</v>
      </c>
      <c r="B62" s="51">
        <v>1202307.06</v>
      </c>
      <c r="C62" s="51">
        <v>754454.9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1956761.96</v>
      </c>
      <c r="P62"/>
      <c r="Q62"/>
      <c r="R62" s="43"/>
    </row>
    <row r="63" spans="1:16" ht="18.75" customHeight="1">
      <c r="A63" s="26" t="s">
        <v>53</v>
      </c>
      <c r="B63" s="51">
        <v>270903.78</v>
      </c>
      <c r="C63" s="51">
        <v>306284.35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3" ref="O63:O72">SUM(B63:N63)</f>
        <v>577188.13</v>
      </c>
      <c r="P63"/>
    </row>
    <row r="64" spans="1:17" ht="18.75" customHeight="1">
      <c r="A64" s="26" t="s">
        <v>54</v>
      </c>
      <c r="B64" s="52">
        <v>0</v>
      </c>
      <c r="C64" s="52">
        <v>0</v>
      </c>
      <c r="D64" s="31">
        <v>323468.36</v>
      </c>
      <c r="E64" s="52">
        <v>0</v>
      </c>
      <c r="F64" s="52">
        <v>0</v>
      </c>
      <c r="G64" s="52">
        <v>0</v>
      </c>
      <c r="H64" s="51">
        <v>94356.74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3"/>
        <v>417825.1</v>
      </c>
      <c r="Q64"/>
    </row>
    <row r="65" spans="1:18" ht="18.75" customHeight="1">
      <c r="A65" s="26" t="s">
        <v>55</v>
      </c>
      <c r="B65" s="52">
        <v>0</v>
      </c>
      <c r="C65" s="52">
        <v>0</v>
      </c>
      <c r="D65" s="52">
        <v>0</v>
      </c>
      <c r="E65" s="31">
        <v>296418.85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3"/>
        <v>296418.85</v>
      </c>
      <c r="R65"/>
    </row>
    <row r="66" spans="1:19" ht="18.75" customHeight="1">
      <c r="A66" s="26" t="s">
        <v>56</v>
      </c>
      <c r="B66" s="52">
        <v>0</v>
      </c>
      <c r="C66" s="52">
        <v>0</v>
      </c>
      <c r="D66" s="52">
        <v>0</v>
      </c>
      <c r="E66" s="52">
        <v>0</v>
      </c>
      <c r="F66" s="31">
        <v>274879.11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3"/>
        <v>274879.11</v>
      </c>
      <c r="S66"/>
    </row>
    <row r="67" spans="1:20" ht="18.75" customHeight="1">
      <c r="A67" s="26" t="s">
        <v>57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1410999.23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3"/>
        <v>1410999.23</v>
      </c>
      <c r="T67"/>
    </row>
    <row r="68" spans="1:21" ht="18.75" customHeight="1">
      <c r="A68" s="26" t="s">
        <v>58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306898.86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3"/>
        <v>306898.86</v>
      </c>
      <c r="U68"/>
    </row>
    <row r="69" spans="1:22" ht="18.75" customHeight="1">
      <c r="A69" s="26" t="s">
        <v>59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951214.81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3"/>
        <v>951214.81</v>
      </c>
      <c r="V69"/>
    </row>
    <row r="70" spans="1:23" ht="18.75" customHeight="1">
      <c r="A70" s="26" t="s">
        <v>60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361562.14</v>
      </c>
      <c r="L70" s="31">
        <v>334197.49</v>
      </c>
      <c r="M70" s="52">
        <v>0</v>
      </c>
      <c r="N70" s="52">
        <v>0</v>
      </c>
      <c r="O70" s="36">
        <f t="shared" si="13"/>
        <v>695759.63</v>
      </c>
      <c r="P70"/>
      <c r="W70"/>
    </row>
    <row r="71" spans="1:25" ht="18.75" customHeight="1">
      <c r="A71" s="26" t="s">
        <v>61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635355</v>
      </c>
      <c r="N71" s="52">
        <v>0</v>
      </c>
      <c r="O71" s="36">
        <f t="shared" si="13"/>
        <v>635355</v>
      </c>
      <c r="R71"/>
      <c r="Y71"/>
    </row>
    <row r="72" spans="1:26" ht="18.75" customHeight="1">
      <c r="A72" s="38" t="s">
        <v>62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324096.68</v>
      </c>
      <c r="O72" s="55">
        <f t="shared" si="13"/>
        <v>324096.68</v>
      </c>
      <c r="P72"/>
      <c r="S72"/>
      <c r="Z72"/>
    </row>
    <row r="73" spans="1:12" ht="21" customHeight="1">
      <c r="A73" s="56" t="s">
        <v>86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2022-07-06T20:41:13Z</dcterms:modified>
  <cp:category/>
  <cp:version/>
  <cp:contentType/>
  <cp:contentStatus/>
</cp:coreProperties>
</file>