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<sst xmlns="http://schemas.openxmlformats.org/spreadsheetml/2006/main" count="90" uniqueCount="87">
  <si>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</si>
  <si>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</si>
  <si>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</si>
  <si>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</si>
  <si>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</si>
  <si>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</si>
  <si>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</si>
  <si>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</si>
  <si>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</si>
  <si>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</si>
  <si>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</si>
  <si>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</si>
  <si>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</si>
  <si>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</si>
  <si>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</si>
  <si>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</si>
  <si>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</si>
  <si>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</si>
  <si>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</si>
  <si>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</si>
  <si>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</si>
  <si>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</si>
  <si>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</si>
  <si>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</si>
  <si>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</si>
  <si>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</si>
  <si>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</si>
  <si>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</si>
  <si>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</si>
  <si>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</si>
  <si>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</si>
  <si>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</si>
  <si>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</si>
  <si>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</si>
  <si>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</si>
  <si>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</si>
  <si>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</si>
  <si>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</si>
  <si>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</si>
  <si>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</si>
  <si>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</si>
  <si>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</si>
  <si>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</si>
  <si>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</si>
  <si>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</si>
  <si>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</si>
  <si>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</si>
  <si>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</si>
  <si>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</si>
  <si>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</si>
  <si>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</si>
  <si>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</si>
  <si>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</si>
  <si>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</si>
  <si>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</si>
  <si>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</si>
  <si>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</si>
  <si>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</si>
  <si>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</si>
  <si>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</si>
  <si>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</si>
  <si>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</si>
  <si>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</si>
  <si>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</si>
  <si>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27/06/22 - VENCIMENTO 04/07/22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</si>
  <si>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</si>
  <si>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</si>
  <si>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</si>
  <si>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</si>
  <si>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</si>
  <si>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</si>
  <si>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</si>
  <si>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</si>
  <si>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</si>
  <si>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</si>
  <si>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</si>
  <si>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</si>
  <si>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</si>
  <si>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</si>
  <si>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</si>
  <si>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</si>
  <si>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</si>
  <si>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</si>
  <si>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</si>
  <si>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</si>
  <si>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</si>
  <si>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D7; e revisões de tarifa, de fator de transição, de veículos acima da idade e da rede da madrugada, período de 01/05 a 26/06/22.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</si>
</sst>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73</xdr:row>
      <xdr:rowOff>0</xdr:rowOff>
    </xdr:from>
    <xdr:to>
      <xdr:col>8</xdr:col>
      <xdr:colOff>866775</xdr:colOff>
      <xdr:row>74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7687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362363</v>
      </c>
      <c r="C7" s="9">
        <f t="shared" si="0"/>
        <v>255652</v>
      </c>
      <c r="D7" s="9">
        <f t="shared" si="0"/>
        <v>253563</v>
      </c>
      <c r="E7" s="9">
        <f t="shared" si="0"/>
        <v>62737</v>
      </c>
      <c r="F7" s="9">
        <f t="shared" si="0"/>
        <v>220571</v>
      </c>
      <c r="G7" s="9">
        <f t="shared" si="0"/>
        <v>339500</v>
      </c>
      <c r="H7" s="9">
        <f t="shared" si="0"/>
        <v>39685</v>
      </c>
      <c r="I7" s="9">
        <f t="shared" si="0"/>
        <v>259943</v>
      </c>
      <c r="J7" s="9">
        <f t="shared" si="0"/>
        <v>222914</v>
      </c>
      <c r="K7" s="9">
        <f t="shared" si="0"/>
        <v>335484</v>
      </c>
      <c r="L7" s="9">
        <f t="shared" si="0"/>
        <v>248794</v>
      </c>
      <c r="M7" s="9">
        <f t="shared" si="0"/>
        <v>121861</v>
      </c>
      <c r="N7" s="9">
        <f t="shared" si="0"/>
        <v>76624</v>
      </c>
      <c r="O7" s="9">
        <f t="shared" si="0"/>
        <v>2799691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13001</v>
      </c>
      <c r="C8" s="11">
        <f t="shared" si="1"/>
        <v>13736</v>
      </c>
      <c r="D8" s="11">
        <f t="shared" si="1"/>
        <v>10261</v>
      </c>
      <c r="E8" s="11">
        <f t="shared" si="1"/>
        <v>2136</v>
      </c>
      <c r="F8" s="11">
        <f t="shared" si="1"/>
        <v>8128</v>
      </c>
      <c r="G8" s="11">
        <f t="shared" si="1"/>
        <v>11383</v>
      </c>
      <c r="H8" s="11">
        <f t="shared" si="1"/>
        <v>1898</v>
      </c>
      <c r="I8" s="11">
        <f t="shared" si="1"/>
        <v>14454</v>
      </c>
      <c r="J8" s="11">
        <f t="shared" si="1"/>
        <v>10655</v>
      </c>
      <c r="K8" s="11">
        <f t="shared" si="1"/>
        <v>8914</v>
      </c>
      <c r="L8" s="11">
        <f t="shared" si="1"/>
        <v>7051</v>
      </c>
      <c r="M8" s="11">
        <f t="shared" si="1"/>
        <v>5228</v>
      </c>
      <c r="N8" s="11">
        <f t="shared" si="1"/>
        <v>3952</v>
      </c>
      <c r="O8" s="11">
        <f t="shared" si="1"/>
        <v>110797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13001</v>
      </c>
      <c r="C9" s="11">
        <v>13736</v>
      </c>
      <c r="D9" s="11">
        <v>10261</v>
      </c>
      <c r="E9" s="11">
        <v>2136</v>
      </c>
      <c r="F9" s="11">
        <v>8128</v>
      </c>
      <c r="G9" s="11">
        <v>11383</v>
      </c>
      <c r="H9" s="11">
        <v>1898</v>
      </c>
      <c r="I9" s="11">
        <v>14454</v>
      </c>
      <c r="J9" s="11">
        <v>10655</v>
      </c>
      <c r="K9" s="11">
        <v>8905</v>
      </c>
      <c r="L9" s="11">
        <v>7051</v>
      </c>
      <c r="M9" s="11">
        <v>5227</v>
      </c>
      <c r="N9" s="11">
        <v>3935</v>
      </c>
      <c r="O9" s="11">
        <f>SUM(B9:N9)</f>
        <v>110770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1</v>
      </c>
      <c r="N10" s="13">
        <v>17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349362</v>
      </c>
      <c r="C11" s="13">
        <v>241916</v>
      </c>
      <c r="D11" s="13">
        <v>243302</v>
      </c>
      <c r="E11" s="13">
        <v>60601</v>
      </c>
      <c r="F11" s="13">
        <v>212443</v>
      </c>
      <c r="G11" s="13">
        <v>328117</v>
      </c>
      <c r="H11" s="13">
        <v>37787</v>
      </c>
      <c r="I11" s="13">
        <v>245489</v>
      </c>
      <c r="J11" s="13">
        <v>212259</v>
      </c>
      <c r="K11" s="13">
        <v>326570</v>
      </c>
      <c r="L11" s="13">
        <v>241743</v>
      </c>
      <c r="M11" s="13">
        <v>116633</v>
      </c>
      <c r="N11" s="13">
        <v>72672</v>
      </c>
      <c r="O11" s="11">
        <f>SUM(B11:N11)</f>
        <v>2688894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1.298029856086794</v>
      </c>
      <c r="C16" s="19">
        <v>1.330725182145425</v>
      </c>
      <c r="D16" s="19">
        <v>1.334818011124097</v>
      </c>
      <c r="E16" s="19">
        <v>0.983127118917686</v>
      </c>
      <c r="F16" s="19">
        <v>1.395185948295754</v>
      </c>
      <c r="G16" s="19">
        <v>1.565944295066635</v>
      </c>
      <c r="H16" s="19">
        <v>1.76883817474236</v>
      </c>
      <c r="I16" s="19">
        <v>1.299714412507712</v>
      </c>
      <c r="J16" s="19">
        <v>1.37844946152106</v>
      </c>
      <c r="K16" s="19">
        <v>1.217867530014544</v>
      </c>
      <c r="L16" s="19">
        <v>1.307592405162667</v>
      </c>
      <c r="M16" s="19">
        <v>1.304296442592225</v>
      </c>
      <c r="N16" s="19">
        <v>1.206924425464947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1520378.2199999997</v>
      </c>
      <c r="C18" s="24">
        <f t="shared" si="2"/>
        <v>1109983.16</v>
      </c>
      <c r="D18" s="24">
        <f t="shared" si="2"/>
        <v>955274.5299999999</v>
      </c>
      <c r="E18" s="24">
        <f t="shared" si="2"/>
        <v>304496.7</v>
      </c>
      <c r="F18" s="24">
        <f t="shared" si="2"/>
        <v>1005500.7200000001</v>
      </c>
      <c r="G18" s="24">
        <f t="shared" si="2"/>
        <v>1453212.2300000002</v>
      </c>
      <c r="H18" s="24">
        <f t="shared" si="2"/>
        <v>253269.69000000006</v>
      </c>
      <c r="I18" s="24">
        <f t="shared" si="2"/>
        <v>1104261.7300000002</v>
      </c>
      <c r="J18" s="24">
        <f t="shared" si="2"/>
        <v>994149.93</v>
      </c>
      <c r="K18" s="24">
        <f t="shared" si="2"/>
        <v>1279181.8699999996</v>
      </c>
      <c r="L18" s="24">
        <f t="shared" si="2"/>
        <v>1164855.98</v>
      </c>
      <c r="M18" s="24">
        <f t="shared" si="2"/>
        <v>658430.5</v>
      </c>
      <c r="N18" s="24">
        <f t="shared" si="2"/>
        <v>341399.49</v>
      </c>
      <c r="O18" s="24">
        <f>O19+O20+O21+O22+O23+O24+O25+O27</f>
        <v>12140759.179999998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1064042.71</v>
      </c>
      <c r="C19" s="30">
        <f t="shared" si="3"/>
        <v>775520.34</v>
      </c>
      <c r="D19" s="30">
        <f t="shared" si="3"/>
        <v>674579.01</v>
      </c>
      <c r="E19" s="30">
        <f t="shared" si="3"/>
        <v>285133.39</v>
      </c>
      <c r="F19" s="30">
        <f t="shared" si="3"/>
        <v>680152.74</v>
      </c>
      <c r="G19" s="30">
        <f t="shared" si="3"/>
        <v>861379.4</v>
      </c>
      <c r="H19" s="30">
        <f t="shared" si="3"/>
        <v>135186.95</v>
      </c>
      <c r="I19" s="30">
        <f t="shared" si="3"/>
        <v>782974.31</v>
      </c>
      <c r="J19" s="30">
        <f t="shared" si="3"/>
        <v>675340.25</v>
      </c>
      <c r="K19" s="30">
        <f t="shared" si="3"/>
        <v>960725.53</v>
      </c>
      <c r="L19" s="30">
        <f t="shared" si="3"/>
        <v>811242.6</v>
      </c>
      <c r="M19" s="30">
        <f t="shared" si="3"/>
        <v>458514.2</v>
      </c>
      <c r="N19" s="30">
        <f t="shared" si="3"/>
        <v>260421.99</v>
      </c>
      <c r="O19" s="30">
        <f>SUM(B19:N19)</f>
        <v>8425213.42</v>
      </c>
    </row>
    <row r="20" spans="1:23" ht="18.75" customHeight="1">
      <c r="A20" s="26" t="s">
        <v>35</v>
      </c>
      <c r="B20" s="30">
        <f>IF(B16&lt;&gt;0,ROUND((B16-1)*B19,2),0)</f>
        <v>317116.5</v>
      </c>
      <c r="C20" s="30">
        <f aca="true" t="shared" si="4" ref="C20:N20">IF(C16&lt;&gt;0,ROUND((C16-1)*C19,2),0)</f>
        <v>256484.11</v>
      </c>
      <c r="D20" s="30">
        <f t="shared" si="4"/>
        <v>225861.2</v>
      </c>
      <c r="E20" s="30">
        <f t="shared" si="4"/>
        <v>-4811.02</v>
      </c>
      <c r="F20" s="30">
        <f t="shared" si="4"/>
        <v>268786.81</v>
      </c>
      <c r="G20" s="30">
        <f t="shared" si="4"/>
        <v>487492.76</v>
      </c>
      <c r="H20" s="30">
        <f t="shared" si="4"/>
        <v>103936.89</v>
      </c>
      <c r="I20" s="30">
        <f t="shared" si="4"/>
        <v>234668.69</v>
      </c>
      <c r="J20" s="30">
        <f t="shared" si="4"/>
        <v>255582.15</v>
      </c>
      <c r="K20" s="30">
        <f t="shared" si="4"/>
        <v>209310.9</v>
      </c>
      <c r="L20" s="30">
        <f t="shared" si="4"/>
        <v>249532.06</v>
      </c>
      <c r="M20" s="30">
        <f t="shared" si="4"/>
        <v>139524.24</v>
      </c>
      <c r="N20" s="30">
        <f t="shared" si="4"/>
        <v>53887.67</v>
      </c>
      <c r="O20" s="30">
        <f aca="true" t="shared" si="5" ref="O20:O27">SUM(B20:N20)</f>
        <v>2797372.96</v>
      </c>
      <c r="W20" s="60"/>
    </row>
    <row r="21" spans="1:15" ht="18.75" customHeight="1">
      <c r="A21" s="26" t="s">
        <v>36</v>
      </c>
      <c r="B21" s="30">
        <v>72274.41</v>
      </c>
      <c r="C21" s="30">
        <v>48235.49</v>
      </c>
      <c r="D21" s="30">
        <v>29655.27</v>
      </c>
      <c r="E21" s="30">
        <v>12962.02</v>
      </c>
      <c r="F21" s="30">
        <v>36863.91</v>
      </c>
      <c r="G21" s="30">
        <v>58058.84</v>
      </c>
      <c r="H21" s="30">
        <v>6038.2</v>
      </c>
      <c r="I21" s="30">
        <v>41147.37</v>
      </c>
      <c r="J21" s="30">
        <v>41569.89</v>
      </c>
      <c r="K21" s="30">
        <v>63936.13</v>
      </c>
      <c r="L21" s="30">
        <v>59203.41</v>
      </c>
      <c r="M21" s="30">
        <v>28240.93</v>
      </c>
      <c r="N21" s="30">
        <v>16134.5</v>
      </c>
      <c r="O21" s="30">
        <f t="shared" si="5"/>
        <v>514320.36999999994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-9765.41</v>
      </c>
      <c r="E23" s="30">
        <v>0</v>
      </c>
      <c r="F23" s="30">
        <v>-11234.07</v>
      </c>
      <c r="G23" s="30">
        <v>0</v>
      </c>
      <c r="H23" s="30">
        <v>-2612</v>
      </c>
      <c r="I23" s="30">
        <v>0</v>
      </c>
      <c r="J23" s="30">
        <v>-7226.08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-30837.559999999998</v>
      </c>
    </row>
    <row r="24" spans="1:26" ht="18.75" customHeight="1">
      <c r="A24" s="26" t="s">
        <v>67</v>
      </c>
      <c r="B24" s="30">
        <v>1141.43</v>
      </c>
      <c r="C24" s="30">
        <v>848</v>
      </c>
      <c r="D24" s="30">
        <v>721.47</v>
      </c>
      <c r="E24" s="30">
        <v>231.52</v>
      </c>
      <c r="F24" s="30">
        <v>764.54</v>
      </c>
      <c r="G24" s="30">
        <v>1103.74</v>
      </c>
      <c r="H24" s="30">
        <v>191.14</v>
      </c>
      <c r="I24" s="30">
        <v>829.15</v>
      </c>
      <c r="J24" s="30">
        <v>756.47</v>
      </c>
      <c r="K24" s="30">
        <v>966.45</v>
      </c>
      <c r="L24" s="30">
        <v>877.61</v>
      </c>
      <c r="M24" s="30">
        <v>492.65</v>
      </c>
      <c r="N24" s="30">
        <v>263.81</v>
      </c>
      <c r="O24" s="30">
        <f t="shared" si="5"/>
        <v>9187.98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745.28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60782.37</v>
      </c>
      <c r="C27" s="30">
        <v>24243.99</v>
      </c>
      <c r="D27" s="30">
        <v>31491.27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25381.66</v>
      </c>
      <c r="K27" s="30">
        <v>41230.15</v>
      </c>
      <c r="L27" s="30">
        <v>41120.3</v>
      </c>
      <c r="M27" s="30">
        <v>29252.83</v>
      </c>
      <c r="N27" s="30">
        <v>8580.32</v>
      </c>
      <c r="O27" s="30">
        <f t="shared" si="5"/>
        <v>390886.2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3614544.03</v>
      </c>
      <c r="C29" s="30">
        <f>+C30+C32+C52+C53+C56-C57</f>
        <v>2598597.83</v>
      </c>
      <c r="D29" s="30">
        <f t="shared" si="6"/>
        <v>2311574.39</v>
      </c>
      <c r="E29" s="30">
        <f t="shared" si="6"/>
        <v>711872.09</v>
      </c>
      <c r="F29" s="30">
        <f t="shared" si="6"/>
        <v>2381390.6599999997</v>
      </c>
      <c r="G29" s="30">
        <f t="shared" si="6"/>
        <v>3402972.81</v>
      </c>
      <c r="H29" s="30">
        <f t="shared" si="6"/>
        <v>608132.3200000001</v>
      </c>
      <c r="I29" s="30">
        <f t="shared" si="6"/>
        <v>2616044.22</v>
      </c>
      <c r="J29" s="30">
        <f t="shared" si="6"/>
        <v>2320735.15</v>
      </c>
      <c r="K29" s="30">
        <f t="shared" si="6"/>
        <v>3046404.3600000003</v>
      </c>
      <c r="L29" s="30">
        <f t="shared" si="6"/>
        <v>2795897.42</v>
      </c>
      <c r="M29" s="30">
        <f t="shared" si="6"/>
        <v>1560872.3</v>
      </c>
      <c r="N29" s="30">
        <f t="shared" si="6"/>
        <v>773806.1000000001</v>
      </c>
      <c r="O29" s="30">
        <f t="shared" si="6"/>
        <v>28742843.680000003</v>
      </c>
    </row>
    <row r="30" spans="1:15" ht="18.75" customHeight="1">
      <c r="A30" s="26" t="s">
        <v>39</v>
      </c>
      <c r="B30" s="31">
        <f>+B31</f>
        <v>-57204.4</v>
      </c>
      <c r="C30" s="31">
        <f>+C31</f>
        <v>-60438.4</v>
      </c>
      <c r="D30" s="31">
        <f aca="true" t="shared" si="7" ref="D30:O30">+D31</f>
        <v>-45148.4</v>
      </c>
      <c r="E30" s="31">
        <f t="shared" si="7"/>
        <v>-9398.4</v>
      </c>
      <c r="F30" s="31">
        <f t="shared" si="7"/>
        <v>-35763.2</v>
      </c>
      <c r="G30" s="31">
        <f t="shared" si="7"/>
        <v>-50085.2</v>
      </c>
      <c r="H30" s="31">
        <f t="shared" si="7"/>
        <v>-8351.2</v>
      </c>
      <c r="I30" s="31">
        <f t="shared" si="7"/>
        <v>-63597.6</v>
      </c>
      <c r="J30" s="31">
        <f t="shared" si="7"/>
        <v>-46882</v>
      </c>
      <c r="K30" s="31">
        <f t="shared" si="7"/>
        <v>-39182</v>
      </c>
      <c r="L30" s="31">
        <f t="shared" si="7"/>
        <v>-31024.4</v>
      </c>
      <c r="M30" s="31">
        <f t="shared" si="7"/>
        <v>-22998.8</v>
      </c>
      <c r="N30" s="31">
        <f t="shared" si="7"/>
        <v>-17314</v>
      </c>
      <c r="O30" s="31">
        <f t="shared" si="7"/>
        <v>-487388</v>
      </c>
    </row>
    <row r="31" spans="1:26" ht="18.75" customHeight="1">
      <c r="A31" s="27" t="s">
        <v>40</v>
      </c>
      <c r="B31" s="16">
        <f>ROUND((-B9)*$G$3,2)</f>
        <v>-57204.4</v>
      </c>
      <c r="C31" s="16">
        <f aca="true" t="shared" si="8" ref="C31:N31">ROUND((-C9)*$G$3,2)</f>
        <v>-60438.4</v>
      </c>
      <c r="D31" s="16">
        <f t="shared" si="8"/>
        <v>-45148.4</v>
      </c>
      <c r="E31" s="16">
        <f t="shared" si="8"/>
        <v>-9398.4</v>
      </c>
      <c r="F31" s="16">
        <f t="shared" si="8"/>
        <v>-35763.2</v>
      </c>
      <c r="G31" s="16">
        <f t="shared" si="8"/>
        <v>-50085.2</v>
      </c>
      <c r="H31" s="16">
        <f t="shared" si="8"/>
        <v>-8351.2</v>
      </c>
      <c r="I31" s="16">
        <f t="shared" si="8"/>
        <v>-63597.6</v>
      </c>
      <c r="J31" s="16">
        <f t="shared" si="8"/>
        <v>-46882</v>
      </c>
      <c r="K31" s="16">
        <f t="shared" si="8"/>
        <v>-39182</v>
      </c>
      <c r="L31" s="16">
        <f t="shared" si="8"/>
        <v>-31024.4</v>
      </c>
      <c r="M31" s="16">
        <f t="shared" si="8"/>
        <v>-22998.8</v>
      </c>
      <c r="N31" s="16">
        <f t="shared" si="8"/>
        <v>-17314</v>
      </c>
      <c r="O31" s="32">
        <f aca="true" t="shared" si="9" ref="O31:O57">SUM(B31:N31)</f>
        <v>-487388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10" ref="C32:O32">SUM(C33:C50)</f>
        <v>-4715.39</v>
      </c>
      <c r="D32" s="31">
        <f t="shared" si="10"/>
        <v>-4011.83</v>
      </c>
      <c r="E32" s="31">
        <f t="shared" si="10"/>
        <v>-1287.38</v>
      </c>
      <c r="F32" s="31">
        <f t="shared" si="10"/>
        <v>-4251.34</v>
      </c>
      <c r="G32" s="31">
        <f t="shared" si="10"/>
        <v>-6137.49</v>
      </c>
      <c r="H32" s="31">
        <f t="shared" si="10"/>
        <v>-1062.83</v>
      </c>
      <c r="I32" s="31">
        <f t="shared" si="10"/>
        <v>-4610.61</v>
      </c>
      <c r="J32" s="31">
        <f t="shared" si="10"/>
        <v>-4206.43</v>
      </c>
      <c r="K32" s="31">
        <f t="shared" si="10"/>
        <v>-5374.05</v>
      </c>
      <c r="L32" s="31">
        <f t="shared" si="10"/>
        <v>-4880.06</v>
      </c>
      <c r="M32" s="31">
        <f t="shared" si="10"/>
        <v>-2739.42</v>
      </c>
      <c r="N32" s="31">
        <f t="shared" si="10"/>
        <v>-1466.99</v>
      </c>
      <c r="O32" s="31">
        <f t="shared" si="10"/>
        <v>-51090.89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-4715.39</v>
      </c>
      <c r="D41" s="33">
        <v>-4011.83</v>
      </c>
      <c r="E41" s="33">
        <v>-1287.38</v>
      </c>
      <c r="F41" s="33">
        <v>-4251.34</v>
      </c>
      <c r="G41" s="33">
        <v>-6137.49</v>
      </c>
      <c r="H41" s="33">
        <v>-1062.83</v>
      </c>
      <c r="I41" s="33">
        <v>-4610.61</v>
      </c>
      <c r="J41" s="33">
        <v>-4206.43</v>
      </c>
      <c r="K41" s="33">
        <v>-5374.05</v>
      </c>
      <c r="L41" s="33">
        <v>-4880.06</v>
      </c>
      <c r="M41" s="33">
        <v>-2739.42</v>
      </c>
      <c r="N41" s="33">
        <v>-1466.99</v>
      </c>
      <c r="O41" s="33">
        <f t="shared" si="9"/>
        <v>-51090.89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3426089.95</v>
      </c>
      <c r="C52" s="35">
        <v>2564275.79</v>
      </c>
      <c r="D52" s="35">
        <v>2221468.23</v>
      </c>
      <c r="E52" s="35">
        <v>686083.57</v>
      </c>
      <c r="F52" s="35">
        <v>2302034.09</v>
      </c>
      <c r="G52" s="35">
        <v>3283454.81</v>
      </c>
      <c r="H52" s="35">
        <f>582295.88-1223.83</f>
        <v>581072.05</v>
      </c>
      <c r="I52" s="35">
        <v>2508511.74</v>
      </c>
      <c r="J52" s="35">
        <v>2259084.42</v>
      </c>
      <c r="K52" s="35">
        <v>2915219.72</v>
      </c>
      <c r="L52" s="35">
        <v>2656061.19</v>
      </c>
      <c r="M52" s="35">
        <v>1463923.41</v>
      </c>
      <c r="N52" s="35">
        <v>756112.79</v>
      </c>
      <c r="O52" s="33">
        <f t="shared" si="9"/>
        <v>27623391.760000005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252005.55</v>
      </c>
      <c r="C53" s="35">
        <v>99475.83</v>
      </c>
      <c r="D53" s="35">
        <v>139266.39</v>
      </c>
      <c r="E53" s="35">
        <v>36474.3</v>
      </c>
      <c r="F53" s="35">
        <v>119371.11</v>
      </c>
      <c r="G53" s="35">
        <v>175740.69</v>
      </c>
      <c r="H53" s="35">
        <v>36474.3</v>
      </c>
      <c r="I53" s="35">
        <v>175740.69</v>
      </c>
      <c r="J53" s="35">
        <v>112739.16</v>
      </c>
      <c r="K53" s="35">
        <v>175740.69</v>
      </c>
      <c r="L53" s="35">
        <v>175740.69</v>
      </c>
      <c r="M53" s="35">
        <v>122687.11</v>
      </c>
      <c r="N53" s="35">
        <v>36474.3</v>
      </c>
      <c r="O53" s="33">
        <f t="shared" si="9"/>
        <v>1657930.81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5134922.25</v>
      </c>
      <c r="C55" s="36">
        <f t="shared" si="12"/>
        <v>3708580.99</v>
      </c>
      <c r="D55" s="36">
        <f t="shared" si="12"/>
        <v>3266848.92</v>
      </c>
      <c r="E55" s="36">
        <f t="shared" si="12"/>
        <v>1016368.79</v>
      </c>
      <c r="F55" s="36">
        <f t="shared" si="12"/>
        <v>3386891.38</v>
      </c>
      <c r="G55" s="36">
        <f t="shared" si="12"/>
        <v>4856185.04</v>
      </c>
      <c r="H55" s="36">
        <f t="shared" si="12"/>
        <v>861402.0100000001</v>
      </c>
      <c r="I55" s="36">
        <f t="shared" si="12"/>
        <v>3720305.95</v>
      </c>
      <c r="J55" s="36">
        <f t="shared" si="12"/>
        <v>3314885.08</v>
      </c>
      <c r="K55" s="36">
        <f t="shared" si="12"/>
        <v>4325586.23</v>
      </c>
      <c r="L55" s="36">
        <f t="shared" si="12"/>
        <v>3960753.4</v>
      </c>
      <c r="M55" s="36">
        <f t="shared" si="12"/>
        <v>2219302.8</v>
      </c>
      <c r="N55" s="36">
        <f t="shared" si="12"/>
        <v>1115205.59</v>
      </c>
      <c r="O55" s="36">
        <f>SUM(B55:N55)</f>
        <v>40887238.43</v>
      </c>
      <c r="P55"/>
      <c r="Q55" s="61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5134922.25</v>
      </c>
      <c r="C61" s="51">
        <f t="shared" si="13"/>
        <v>3708580.9899999998</v>
      </c>
      <c r="D61" s="51">
        <f t="shared" si="13"/>
        <v>3266848.92</v>
      </c>
      <c r="E61" s="51">
        <f t="shared" si="13"/>
        <v>1016368.79</v>
      </c>
      <c r="F61" s="51">
        <f t="shared" si="13"/>
        <v>3386891.37</v>
      </c>
      <c r="G61" s="51">
        <f t="shared" si="13"/>
        <v>4856185.04</v>
      </c>
      <c r="H61" s="51">
        <f t="shared" si="13"/>
        <v>861402.01</v>
      </c>
      <c r="I61" s="51">
        <f t="shared" si="13"/>
        <v>3720305.95</v>
      </c>
      <c r="J61" s="51">
        <f t="shared" si="13"/>
        <v>3314885.09</v>
      </c>
      <c r="K61" s="51">
        <f t="shared" si="13"/>
        <v>4325586.23</v>
      </c>
      <c r="L61" s="51">
        <f t="shared" si="13"/>
        <v>3960753.4</v>
      </c>
      <c r="M61" s="51">
        <f t="shared" si="13"/>
        <v>2219302.8</v>
      </c>
      <c r="N61" s="51">
        <f t="shared" si="13"/>
        <v>1115205.59</v>
      </c>
      <c r="O61" s="36">
        <f t="shared" si="13"/>
        <v>40887238.43</v>
      </c>
      <c r="Q61"/>
    </row>
    <row r="62" spans="1:18" ht="18.75" customHeight="1">
      <c r="A62" s="26" t="s">
        <v>52</v>
      </c>
      <c r="B62" s="51">
        <v>4210036.88</v>
      </c>
      <c r="C62" s="51">
        <v>2649254.51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6859291.39</v>
      </c>
      <c r="P62"/>
      <c r="Q62"/>
      <c r="R62" s="43"/>
    </row>
    <row r="63" spans="1:16" ht="18.75" customHeight="1">
      <c r="A63" s="26" t="s">
        <v>53</v>
      </c>
      <c r="B63" s="51">
        <v>924885.37</v>
      </c>
      <c r="C63" s="51">
        <v>1059326.48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1984211.85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3266848.92</v>
      </c>
      <c r="E64" s="52">
        <v>0</v>
      </c>
      <c r="F64" s="52">
        <v>0</v>
      </c>
      <c r="G64" s="52">
        <v>0</v>
      </c>
      <c r="H64" s="51">
        <v>861402.01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4128250.9299999997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1016368.79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1016368.79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3386891.37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3386891.37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4856185.04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4856185.04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3720305.95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3720305.95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3314885.09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3314885.09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4325586.23</v>
      </c>
      <c r="L70" s="31">
        <v>3960753.4</v>
      </c>
      <c r="M70" s="52">
        <v>0</v>
      </c>
      <c r="N70" s="52">
        <v>0</v>
      </c>
      <c r="O70" s="36">
        <f t="shared" si="14"/>
        <v>8286339.630000001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2219302.8</v>
      </c>
      <c r="N71" s="52">
        <v>0</v>
      </c>
      <c r="O71" s="36">
        <f t="shared" si="14"/>
        <v>2219302.8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1115205.59</v>
      </c>
      <c r="O72" s="55">
        <f t="shared" si="14"/>
        <v>1115205.59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2022-07-04T19:40:00Z</dcterms:modified>
  <cp:category/>
  <cp:version/>
  <cp:contentType/>
  <cp:contentStatus/>
</cp:coreProperties>
</file>