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<sst xmlns="http://schemas.openxmlformats.org/spreadsheetml/2006/main" count="90" uniqueCount="87">
  <si>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</si>
  <si>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</si>
  <si>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</si>
  <si>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</si>
  <si>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</si>
  <si>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</si>
  <si>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</si>
  <si>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</si>
  <si>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</si>
  <si>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</si>
  <si>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</si>
  <si>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</si>
  <si>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</si>
  <si>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</si>
  <si>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</si>
  <si>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</si>
  <si>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</si>
  <si>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</si>
  <si>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</si>
  <si>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</si>
  <si>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</si>
  <si>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</si>
  <si>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</si>
  <si>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</si>
  <si>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</si>
  <si>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</si>
  <si>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</si>
  <si>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</si>
  <si>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</si>
  <si>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</si>
  <si>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</si>
  <si>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</si>
  <si>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</si>
  <si>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</si>
  <si>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</si>
  <si>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</si>
  <si>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</si>
  <si>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</si>
  <si>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</si>
  <si>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</si>
  <si>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</si>
  <si>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</si>
  <si>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</si>
  <si>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</si>
  <si>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</si>
  <si>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</si>
  <si>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</si>
  <si>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</si>
  <si>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</si>
  <si>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</si>
  <si>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</si>
  <si>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</si>
  <si>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</si>
  <si>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</si>
  <si>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</si>
  <si>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</si>
  <si>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</si>
  <si>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</si>
  <si>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</si>
  <si>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</si>
  <si>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</si>
  <si>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</si>
  <si>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</si>
  <si>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</si>
  <si>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26/06/22 - VENCIMENTO 01/07/22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</si>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</sst>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127053</v>
      </c>
      <c r="C7" s="9">
        <f t="shared" si="0"/>
        <v>89213</v>
      </c>
      <c r="D7" s="9">
        <f t="shared" si="0"/>
        <v>93156</v>
      </c>
      <c r="E7" s="9">
        <f t="shared" si="0"/>
        <v>20815</v>
      </c>
      <c r="F7" s="9">
        <f t="shared" si="0"/>
        <v>78134</v>
      </c>
      <c r="G7" s="9">
        <f t="shared" si="0"/>
        <v>107885</v>
      </c>
      <c r="H7" s="9">
        <f t="shared" si="0"/>
        <v>12608</v>
      </c>
      <c r="I7" s="9">
        <f t="shared" si="0"/>
        <v>83634</v>
      </c>
      <c r="J7" s="9">
        <f t="shared" si="0"/>
        <v>77684</v>
      </c>
      <c r="K7" s="9">
        <f t="shared" si="0"/>
        <v>125655</v>
      </c>
      <c r="L7" s="9">
        <f t="shared" si="0"/>
        <v>94729</v>
      </c>
      <c r="M7" s="9">
        <f t="shared" si="0"/>
        <v>39194</v>
      </c>
      <c r="N7" s="9">
        <f t="shared" si="0"/>
        <v>22340</v>
      </c>
      <c r="O7" s="9">
        <f t="shared" si="0"/>
        <v>972100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7408</v>
      </c>
      <c r="C8" s="11">
        <f t="shared" si="1"/>
        <v>6995</v>
      </c>
      <c r="D8" s="11">
        <f t="shared" si="1"/>
        <v>5459</v>
      </c>
      <c r="E8" s="11">
        <f t="shared" si="1"/>
        <v>799</v>
      </c>
      <c r="F8" s="11">
        <f t="shared" si="1"/>
        <v>4382</v>
      </c>
      <c r="G8" s="11">
        <f t="shared" si="1"/>
        <v>5863</v>
      </c>
      <c r="H8" s="11">
        <f t="shared" si="1"/>
        <v>843</v>
      </c>
      <c r="I8" s="11">
        <f t="shared" si="1"/>
        <v>6958</v>
      </c>
      <c r="J8" s="11">
        <f t="shared" si="1"/>
        <v>5220</v>
      </c>
      <c r="K8" s="11">
        <f t="shared" si="1"/>
        <v>5292</v>
      </c>
      <c r="L8" s="11">
        <f t="shared" si="1"/>
        <v>3810</v>
      </c>
      <c r="M8" s="11">
        <f t="shared" si="1"/>
        <v>2125</v>
      </c>
      <c r="N8" s="11">
        <f t="shared" si="1"/>
        <v>1354</v>
      </c>
      <c r="O8" s="11">
        <f t="shared" si="1"/>
        <v>56508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7408</v>
      </c>
      <c r="C9" s="11">
        <v>6995</v>
      </c>
      <c r="D9" s="11">
        <v>5459</v>
      </c>
      <c r="E9" s="11">
        <v>799</v>
      </c>
      <c r="F9" s="11">
        <v>4382</v>
      </c>
      <c r="G9" s="11">
        <v>5863</v>
      </c>
      <c r="H9" s="11">
        <v>843</v>
      </c>
      <c r="I9" s="11">
        <v>6951</v>
      </c>
      <c r="J9" s="11">
        <v>5220</v>
      </c>
      <c r="K9" s="11">
        <v>5288</v>
      </c>
      <c r="L9" s="11">
        <v>3810</v>
      </c>
      <c r="M9" s="11">
        <v>2125</v>
      </c>
      <c r="N9" s="11">
        <v>1342</v>
      </c>
      <c r="O9" s="11">
        <f>SUM(B9:N9)</f>
        <v>56485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7</v>
      </c>
      <c r="J10" s="13">
        <v>0</v>
      </c>
      <c r="K10" s="13">
        <v>4</v>
      </c>
      <c r="L10" s="13">
        <v>0</v>
      </c>
      <c r="M10" s="13">
        <v>0</v>
      </c>
      <c r="N10" s="13">
        <v>12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119645</v>
      </c>
      <c r="C11" s="13">
        <v>82218</v>
      </c>
      <c r="D11" s="13">
        <v>87697</v>
      </c>
      <c r="E11" s="13">
        <v>20016</v>
      </c>
      <c r="F11" s="13">
        <v>73752</v>
      </c>
      <c r="G11" s="13">
        <v>102022</v>
      </c>
      <c r="H11" s="13">
        <v>11765</v>
      </c>
      <c r="I11" s="13">
        <v>76676</v>
      </c>
      <c r="J11" s="13">
        <v>72464</v>
      </c>
      <c r="K11" s="13">
        <v>120363</v>
      </c>
      <c r="L11" s="13">
        <v>90919</v>
      </c>
      <c r="M11" s="13">
        <v>37069</v>
      </c>
      <c r="N11" s="13">
        <v>20986</v>
      </c>
      <c r="O11" s="11">
        <f>SUM(B11:N11)</f>
        <v>915592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1.238573595586049</v>
      </c>
      <c r="C16" s="19">
        <v>1.284986029251096</v>
      </c>
      <c r="D16" s="19">
        <v>1.358435190512062</v>
      </c>
      <c r="E16" s="19">
        <v>0.936956862271177</v>
      </c>
      <c r="F16" s="19">
        <v>1.350625642787333</v>
      </c>
      <c r="G16" s="19">
        <v>1.491013618649921</v>
      </c>
      <c r="H16" s="19">
        <v>1.751798264799034</v>
      </c>
      <c r="I16" s="19">
        <v>1.216542809292978</v>
      </c>
      <c r="J16" s="19">
        <v>1.318915310946874</v>
      </c>
      <c r="K16" s="19">
        <v>1.196275914944508</v>
      </c>
      <c r="L16" s="19">
        <v>1.242562676673325</v>
      </c>
      <c r="M16" s="19">
        <v>1.249899717314981</v>
      </c>
      <c r="N16" s="19">
        <v>1.150062198801418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529574.02</v>
      </c>
      <c r="C18" s="24">
        <f t="shared" si="2"/>
        <v>378961.2299999999</v>
      </c>
      <c r="D18" s="24">
        <f t="shared" si="2"/>
        <v>359241.64</v>
      </c>
      <c r="E18" s="24">
        <f t="shared" si="2"/>
        <v>101048.79</v>
      </c>
      <c r="F18" s="24">
        <f t="shared" si="2"/>
        <v>343292.72</v>
      </c>
      <c r="G18" s="24">
        <f t="shared" si="2"/>
        <v>456997.23</v>
      </c>
      <c r="H18" s="24">
        <f t="shared" si="2"/>
        <v>82168.63000000002</v>
      </c>
      <c r="I18" s="24">
        <f t="shared" si="2"/>
        <v>355377.92999999993</v>
      </c>
      <c r="J18" s="24">
        <f t="shared" si="2"/>
        <v>332557.3400000001</v>
      </c>
      <c r="K18" s="24">
        <f t="shared" si="2"/>
        <v>480644.45999999996</v>
      </c>
      <c r="L18" s="24">
        <f t="shared" si="2"/>
        <v>432673.0300000001</v>
      </c>
      <c r="M18" s="24">
        <f t="shared" si="2"/>
        <v>219827.46</v>
      </c>
      <c r="N18" s="24">
        <f t="shared" si="2"/>
        <v>100560.88000000002</v>
      </c>
      <c r="O18" s="24">
        <f>O19+O20+O21+O22+O23+O24+O25+O27</f>
        <v>4169289.7899999996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354071.3</v>
      </c>
      <c r="C19" s="30">
        <f t="shared" si="3"/>
        <v>256835.31</v>
      </c>
      <c r="D19" s="30">
        <f t="shared" si="3"/>
        <v>235200.27</v>
      </c>
      <c r="E19" s="30">
        <f t="shared" si="3"/>
        <v>89781.34</v>
      </c>
      <c r="F19" s="30">
        <f t="shared" si="3"/>
        <v>228659.15</v>
      </c>
      <c r="G19" s="30">
        <f t="shared" si="3"/>
        <v>259776.29</v>
      </c>
      <c r="H19" s="30">
        <f t="shared" si="3"/>
        <v>40760.4</v>
      </c>
      <c r="I19" s="30">
        <f t="shared" si="3"/>
        <v>239076.15</v>
      </c>
      <c r="J19" s="30">
        <f t="shared" si="3"/>
        <v>223357.04</v>
      </c>
      <c r="K19" s="30">
        <f t="shared" si="3"/>
        <v>341505.16</v>
      </c>
      <c r="L19" s="30">
        <f t="shared" si="3"/>
        <v>293138.89</v>
      </c>
      <c r="M19" s="30">
        <f t="shared" si="3"/>
        <v>139957.85</v>
      </c>
      <c r="N19" s="30">
        <f t="shared" si="3"/>
        <v>72057.67</v>
      </c>
      <c r="O19" s="30">
        <f>SUM(B19:N19)</f>
        <v>2774176.82</v>
      </c>
    </row>
    <row r="20" spans="1:23" ht="18.75" customHeight="1">
      <c r="A20" s="26" t="s">
        <v>35</v>
      </c>
      <c r="B20" s="30">
        <f>IF(B16&lt;&gt;0,ROUND((B16-1)*B19,2),0)</f>
        <v>84472.06</v>
      </c>
      <c r="C20" s="30">
        <f aca="true" t="shared" si="4" ref="C20:N20">IF(C16&lt;&gt;0,ROUND((C16-1)*C19,2),0)</f>
        <v>73194.48</v>
      </c>
      <c r="D20" s="30">
        <f t="shared" si="4"/>
        <v>84304.05</v>
      </c>
      <c r="E20" s="30">
        <f t="shared" si="4"/>
        <v>-5660.1</v>
      </c>
      <c r="F20" s="30">
        <f t="shared" si="4"/>
        <v>80173.76</v>
      </c>
      <c r="G20" s="30">
        <f t="shared" si="4"/>
        <v>127553.7</v>
      </c>
      <c r="H20" s="30">
        <f t="shared" si="4"/>
        <v>30643.6</v>
      </c>
      <c r="I20" s="30">
        <f t="shared" si="4"/>
        <v>51770.22</v>
      </c>
      <c r="J20" s="30">
        <f t="shared" si="4"/>
        <v>71231.98</v>
      </c>
      <c r="K20" s="30">
        <f t="shared" si="4"/>
        <v>67029.24</v>
      </c>
      <c r="L20" s="30">
        <f t="shared" si="4"/>
        <v>71104.55</v>
      </c>
      <c r="M20" s="30">
        <f t="shared" si="4"/>
        <v>34975.43</v>
      </c>
      <c r="N20" s="30">
        <f t="shared" si="4"/>
        <v>10813.13</v>
      </c>
      <c r="O20" s="30">
        <f aca="true" t="shared" si="5" ref="O19:O27">SUM(B20:N20)</f>
        <v>781606.1</v>
      </c>
      <c r="W20" s="62"/>
    </row>
    <row r="21" spans="1:15" ht="18.75" customHeight="1">
      <c r="A21" s="26" t="s">
        <v>36</v>
      </c>
      <c r="B21" s="30">
        <v>28383.38</v>
      </c>
      <c r="C21" s="30">
        <v>20828.42</v>
      </c>
      <c r="D21" s="30">
        <v>16342.36</v>
      </c>
      <c r="E21" s="30">
        <v>6338.99</v>
      </c>
      <c r="F21" s="30">
        <v>16198.13</v>
      </c>
      <c r="G21" s="30">
        <v>26455.72</v>
      </c>
      <c r="H21" s="30">
        <v>3155.7</v>
      </c>
      <c r="I21" s="30">
        <v>22127.22</v>
      </c>
      <c r="J21" s="30">
        <v>17850.31</v>
      </c>
      <c r="K21" s="30">
        <v>29768.56</v>
      </c>
      <c r="L21" s="30">
        <v>26457.18</v>
      </c>
      <c r="M21" s="30">
        <v>14873.92</v>
      </c>
      <c r="N21" s="30">
        <v>7396.18</v>
      </c>
      <c r="O21" s="30">
        <f t="shared" si="5"/>
        <v>236176.07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-29266.03</v>
      </c>
    </row>
    <row r="24" spans="1:26" ht="18.75" customHeight="1">
      <c r="A24" s="26" t="s">
        <v>67</v>
      </c>
      <c r="B24" s="30">
        <v>1265.26</v>
      </c>
      <c r="C24" s="30">
        <v>952.99</v>
      </c>
      <c r="D24" s="30">
        <v>882.99</v>
      </c>
      <c r="E24" s="30">
        <v>247.67</v>
      </c>
      <c r="F24" s="30">
        <v>850.69</v>
      </c>
      <c r="G24" s="30">
        <v>1117.2</v>
      </c>
      <c r="H24" s="30">
        <v>199.21</v>
      </c>
      <c r="I24" s="30">
        <v>845.3</v>
      </c>
      <c r="J24" s="30">
        <v>826.46</v>
      </c>
      <c r="K24" s="30">
        <v>1181.81</v>
      </c>
      <c r="L24" s="30">
        <v>1055.28</v>
      </c>
      <c r="M24" s="30">
        <v>514.18</v>
      </c>
      <c r="N24" s="30">
        <v>242.28</v>
      </c>
      <c r="O24" s="30">
        <f t="shared" si="5"/>
        <v>10181.320000000002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644.15</v>
      </c>
      <c r="E25" s="30">
        <v>196.75</v>
      </c>
      <c r="F25" s="30">
        <v>648.24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839.64</v>
      </c>
      <c r="L25" s="30">
        <v>745.28</v>
      </c>
      <c r="M25" s="30">
        <v>421.81</v>
      </c>
      <c r="N25" s="30">
        <v>221.03</v>
      </c>
      <c r="O25" s="30">
        <f t="shared" si="5"/>
        <v>7809.76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5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-408630.86</v>
      </c>
      <c r="C29" s="30">
        <f>+C30+C32+C52+C53+C56-C57</f>
        <v>-306077.2</v>
      </c>
      <c r="D29" s="30">
        <f t="shared" si="6"/>
        <v>-271929.6</v>
      </c>
      <c r="E29" s="30">
        <f t="shared" si="6"/>
        <v>-4892.79</v>
      </c>
      <c r="F29" s="30">
        <f t="shared" si="6"/>
        <v>-276011.16</v>
      </c>
      <c r="G29" s="30">
        <f t="shared" si="6"/>
        <v>-32009.54</v>
      </c>
      <c r="H29" s="30">
        <f t="shared" si="6"/>
        <v>-56488.45999999999</v>
      </c>
      <c r="I29" s="30">
        <f t="shared" si="6"/>
        <v>-269284.82</v>
      </c>
      <c r="J29" s="30">
        <f t="shared" si="6"/>
        <v>-27563.64</v>
      </c>
      <c r="K29" s="30">
        <f t="shared" si="6"/>
        <v>-389838.81</v>
      </c>
      <c r="L29" s="30">
        <f t="shared" si="6"/>
        <v>-337632.04</v>
      </c>
      <c r="M29" s="30">
        <f t="shared" si="6"/>
        <v>-12209.17</v>
      </c>
      <c r="N29" s="30">
        <f t="shared" si="6"/>
        <v>-7252.06</v>
      </c>
      <c r="O29" s="30">
        <f t="shared" si="6"/>
        <v>-2399820.15</v>
      </c>
    </row>
    <row r="30" spans="1:15" ht="18.75" customHeight="1">
      <c r="A30" s="26" t="s">
        <v>39</v>
      </c>
      <c r="B30" s="31">
        <f>+B31</f>
        <v>-32595.2</v>
      </c>
      <c r="C30" s="31">
        <f>+C31</f>
        <v>-30778</v>
      </c>
      <c r="D30" s="31">
        <f aca="true" t="shared" si="7" ref="D30:O30">+D31</f>
        <v>-24019.6</v>
      </c>
      <c r="E30" s="31">
        <f t="shared" si="7"/>
        <v>-3515.6</v>
      </c>
      <c r="F30" s="31">
        <f t="shared" si="7"/>
        <v>-19280.8</v>
      </c>
      <c r="G30" s="31">
        <f t="shared" si="7"/>
        <v>-25797.2</v>
      </c>
      <c r="H30" s="31">
        <f t="shared" si="7"/>
        <v>-3709.2</v>
      </c>
      <c r="I30" s="31">
        <f t="shared" si="7"/>
        <v>-30584.4</v>
      </c>
      <c r="J30" s="31">
        <f t="shared" si="7"/>
        <v>-22968</v>
      </c>
      <c r="K30" s="31">
        <f t="shared" si="7"/>
        <v>-23267.2</v>
      </c>
      <c r="L30" s="31">
        <f t="shared" si="7"/>
        <v>-16764</v>
      </c>
      <c r="M30" s="31">
        <f t="shared" si="7"/>
        <v>-9350</v>
      </c>
      <c r="N30" s="31">
        <f t="shared" si="7"/>
        <v>-5904.8</v>
      </c>
      <c r="O30" s="31">
        <f t="shared" si="7"/>
        <v>-248534</v>
      </c>
    </row>
    <row r="31" spans="1:26" ht="18.75" customHeight="1">
      <c r="A31" s="27" t="s">
        <v>40</v>
      </c>
      <c r="B31" s="16">
        <f>ROUND((-B9)*$G$3,2)</f>
        <v>-32595.2</v>
      </c>
      <c r="C31" s="16">
        <f aca="true" t="shared" si="8" ref="C31:N31">ROUND((-C9)*$G$3,2)</f>
        <v>-30778</v>
      </c>
      <c r="D31" s="16">
        <f t="shared" si="8"/>
        <v>-24019.6</v>
      </c>
      <c r="E31" s="16">
        <f t="shared" si="8"/>
        <v>-3515.6</v>
      </c>
      <c r="F31" s="16">
        <f t="shared" si="8"/>
        <v>-19280.8</v>
      </c>
      <c r="G31" s="16">
        <f t="shared" si="8"/>
        <v>-25797.2</v>
      </c>
      <c r="H31" s="16">
        <f t="shared" si="8"/>
        <v>-3709.2</v>
      </c>
      <c r="I31" s="16">
        <f t="shared" si="8"/>
        <v>-30584.4</v>
      </c>
      <c r="J31" s="16">
        <f t="shared" si="8"/>
        <v>-22968</v>
      </c>
      <c r="K31" s="16">
        <f t="shared" si="8"/>
        <v>-23267.2</v>
      </c>
      <c r="L31" s="16">
        <f t="shared" si="8"/>
        <v>-16764</v>
      </c>
      <c r="M31" s="16">
        <f t="shared" si="8"/>
        <v>-9350</v>
      </c>
      <c r="N31" s="16">
        <f t="shared" si="8"/>
        <v>-5904.8</v>
      </c>
      <c r="O31" s="32">
        <f aca="true" t="shared" si="9" ref="O31:O57">SUM(B31:N31)</f>
        <v>-248534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-376035.66</v>
      </c>
      <c r="C32" s="31">
        <f aca="true" t="shared" si="10" ref="C32:O32">SUM(C33:C50)</f>
        <v>-275299.2</v>
      </c>
      <c r="D32" s="31">
        <f t="shared" si="10"/>
        <v>-247910</v>
      </c>
      <c r="E32" s="31">
        <f t="shared" si="10"/>
        <v>-1377.19</v>
      </c>
      <c r="F32" s="31">
        <f t="shared" si="10"/>
        <v>-256730.36</v>
      </c>
      <c r="G32" s="31">
        <f t="shared" si="10"/>
        <v>-6212.34</v>
      </c>
      <c r="H32" s="31">
        <f t="shared" si="10"/>
        <v>-52407.74</v>
      </c>
      <c r="I32" s="31">
        <f t="shared" si="10"/>
        <v>-238700.42</v>
      </c>
      <c r="J32" s="31">
        <f t="shared" si="10"/>
        <v>-4595.64</v>
      </c>
      <c r="K32" s="31">
        <f t="shared" si="10"/>
        <v>-366571.61</v>
      </c>
      <c r="L32" s="31">
        <f t="shared" si="10"/>
        <v>-320868.04</v>
      </c>
      <c r="M32" s="31">
        <f t="shared" si="10"/>
        <v>-2859.17</v>
      </c>
      <c r="N32" s="31">
        <f t="shared" si="10"/>
        <v>-1347.26</v>
      </c>
      <c r="O32" s="31">
        <f t="shared" si="10"/>
        <v>-2150914.63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-369000</v>
      </c>
      <c r="C39" s="33">
        <v>-270000</v>
      </c>
      <c r="D39" s="33">
        <v>-243000</v>
      </c>
      <c r="E39" s="33">
        <v>0</v>
      </c>
      <c r="F39" s="33">
        <v>-252000</v>
      </c>
      <c r="G39" s="33">
        <v>0</v>
      </c>
      <c r="H39" s="33">
        <v>-51300</v>
      </c>
      <c r="I39" s="33">
        <v>-234000</v>
      </c>
      <c r="J39" s="33">
        <v>0</v>
      </c>
      <c r="K39" s="33">
        <v>-360000</v>
      </c>
      <c r="L39" s="33">
        <v>-315000</v>
      </c>
      <c r="M39" s="33">
        <v>0</v>
      </c>
      <c r="N39" s="33">
        <v>0</v>
      </c>
      <c r="O39" s="33">
        <f t="shared" si="9"/>
        <v>-2094300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-7035.66</v>
      </c>
      <c r="C41" s="33">
        <v>-5299.2</v>
      </c>
      <c r="D41" s="33">
        <v>-4910</v>
      </c>
      <c r="E41" s="33">
        <v>-1377.19</v>
      </c>
      <c r="F41" s="33">
        <v>-4730.36</v>
      </c>
      <c r="G41" s="33">
        <v>-6212.34</v>
      </c>
      <c r="H41" s="33">
        <v>-1107.74</v>
      </c>
      <c r="I41" s="33">
        <v>-4700.42</v>
      </c>
      <c r="J41" s="33">
        <v>-4595.64</v>
      </c>
      <c r="K41" s="33">
        <v>-6571.61</v>
      </c>
      <c r="L41" s="33">
        <v>-5868.04</v>
      </c>
      <c r="M41" s="33">
        <v>-2859.17</v>
      </c>
      <c r="N41" s="33">
        <v>-1347.26</v>
      </c>
      <c r="O41" s="33">
        <f t="shared" si="9"/>
        <v>-56614.630000000005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-371.52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-371.52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120943.16000000003</v>
      </c>
      <c r="C55" s="36">
        <f t="shared" si="12"/>
        <v>72884.02999999991</v>
      </c>
      <c r="D55" s="36">
        <f t="shared" si="12"/>
        <v>87312.04000000004</v>
      </c>
      <c r="E55" s="36">
        <f t="shared" si="12"/>
        <v>96156</v>
      </c>
      <c r="F55" s="36">
        <f t="shared" si="12"/>
        <v>67281.56</v>
      </c>
      <c r="G55" s="36">
        <f t="shared" si="12"/>
        <v>424987.69</v>
      </c>
      <c r="H55" s="36">
        <f t="shared" si="12"/>
        <v>25680.170000000027</v>
      </c>
      <c r="I55" s="36">
        <f t="shared" si="12"/>
        <v>86093.10999999993</v>
      </c>
      <c r="J55" s="36">
        <f t="shared" si="12"/>
        <v>304993.70000000007</v>
      </c>
      <c r="K55" s="36">
        <f t="shared" si="12"/>
        <v>90805.64999999997</v>
      </c>
      <c r="L55" s="36">
        <f t="shared" si="12"/>
        <v>95040.9900000001</v>
      </c>
      <c r="M55" s="36">
        <f t="shared" si="12"/>
        <v>207618.28999999998</v>
      </c>
      <c r="N55" s="36">
        <f t="shared" si="12"/>
        <v>93308.82000000002</v>
      </c>
      <c r="O55" s="36">
        <f>SUM(B55:N55)</f>
        <v>1773105.2100000002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120943.17000000001</v>
      </c>
      <c r="C61" s="51">
        <f t="shared" si="13"/>
        <v>72884.02</v>
      </c>
      <c r="D61" s="51">
        <f t="shared" si="13"/>
        <v>87312.04</v>
      </c>
      <c r="E61" s="51">
        <f t="shared" si="13"/>
        <v>96156</v>
      </c>
      <c r="F61" s="51">
        <f t="shared" si="13"/>
        <v>67281.56</v>
      </c>
      <c r="G61" s="51">
        <f t="shared" si="13"/>
        <v>424987.69</v>
      </c>
      <c r="H61" s="51">
        <f t="shared" si="13"/>
        <v>25680.17</v>
      </c>
      <c r="I61" s="51">
        <f t="shared" si="13"/>
        <v>86093.11</v>
      </c>
      <c r="J61" s="51">
        <f t="shared" si="13"/>
        <v>304993.7</v>
      </c>
      <c r="K61" s="51">
        <f t="shared" si="13"/>
        <v>90805.65</v>
      </c>
      <c r="L61" s="51">
        <f t="shared" si="13"/>
        <v>95040.99</v>
      </c>
      <c r="M61" s="51">
        <f t="shared" si="13"/>
        <v>207618.29</v>
      </c>
      <c r="N61" s="51">
        <f t="shared" si="13"/>
        <v>93308.82</v>
      </c>
      <c r="O61" s="36">
        <f t="shared" si="13"/>
        <v>1773105.2100000002</v>
      </c>
      <c r="Q61"/>
    </row>
    <row r="62" spans="1:18" ht="18.75" customHeight="1">
      <c r="A62" s="26" t="s">
        <v>52</v>
      </c>
      <c r="B62" s="51">
        <v>108556.35</v>
      </c>
      <c r="C62" s="51">
        <v>57995.19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166551.54</v>
      </c>
      <c r="P62"/>
      <c r="Q62"/>
      <c r="R62" s="43"/>
    </row>
    <row r="63" spans="1:16" ht="18.75" customHeight="1">
      <c r="A63" s="26" t="s">
        <v>53</v>
      </c>
      <c r="B63" s="51">
        <v>12386.82</v>
      </c>
      <c r="C63" s="51">
        <v>14888.83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27275.65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87312.04</v>
      </c>
      <c r="E64" s="52">
        <v>0</v>
      </c>
      <c r="F64" s="52">
        <v>0</v>
      </c>
      <c r="G64" s="52">
        <v>0</v>
      </c>
      <c r="H64" s="51">
        <v>25680.17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112992.20999999999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96156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96156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67281.56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67281.56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424987.69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424987.69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86093.11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86093.11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304993.7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304993.7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90805.65</v>
      </c>
      <c r="L70" s="31">
        <v>95040.99</v>
      </c>
      <c r="M70" s="52">
        <v>0</v>
      </c>
      <c r="N70" s="52">
        <v>0</v>
      </c>
      <c r="O70" s="36">
        <f t="shared" si="14"/>
        <v>185846.64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207618.29</v>
      </c>
      <c r="N71" s="52">
        <v>0</v>
      </c>
      <c r="O71" s="36">
        <f t="shared" si="14"/>
        <v>207618.29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93308.82</v>
      </c>
      <c r="O72" s="55">
        <f t="shared" si="14"/>
        <v>93308.82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2022-07-04T14:49:50Z</dcterms:modified>
  <cp:category/>
  <cp:version/>
  <cp:contentType/>
  <cp:contentStatus/>
</cp:coreProperties>
</file>