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<sst xmlns="http://schemas.openxmlformats.org/spreadsheetml/2006/main" count="90" uniqueCount="87">
  <si>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</si>
  <si>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</si>
  <si>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</si>
  <si>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</si>
  <si>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</si>
  <si>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</si>
  <si>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</si>
  <si>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</si>
  <si>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</si>
  <si>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</si>
  <si>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</si>
  <si>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</si>
  <si>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</si>
  <si>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</si>
  <si>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</si>
  <si>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</si>
  <si>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</si>
  <si>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</si>
  <si>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</si>
  <si>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</si>
  <si>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</si>
  <si>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</si>
  <si>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</si>
  <si>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</si>
  <si>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</si>
  <si>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</si>
  <si>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</si>
  <si>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</si>
  <si>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</si>
  <si>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</si>
  <si>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</si>
  <si>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</si>
  <si>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</si>
  <si>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</si>
  <si>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</si>
  <si>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</si>
  <si>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</si>
  <si>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</si>
  <si>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</si>
  <si>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</si>
  <si>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</si>
  <si>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</si>
  <si>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</si>
  <si>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</si>
  <si>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</si>
  <si>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</si>
  <si>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</si>
  <si>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</si>
  <si>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</si>
  <si>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</si>
  <si>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</si>
  <si>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</si>
  <si>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</si>
  <si>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</si>
  <si>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</si>
  <si>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</si>
  <si>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</si>
  <si>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</si>
  <si>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</si>
  <si>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</si>
  <si>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</si>
  <si>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</si>
  <si>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</si>
  <si>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</si>
  <si>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25/06/22 - VENCIMENTO 01/07/22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</si>
  <si>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</si>
  <si>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</si>
  <si>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</si>
  <si>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</si>
  <si>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</si>
  <si>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</si>
  <si>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</si>
  <si>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</si>
  <si>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</si>
  <si>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</si>
  <si>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</si>
  <si>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</si>
  <si>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</si>
  <si>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</si>
  <si>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</si>
  <si>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</si>
  <si>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</si>
  <si>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</si>
  <si>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5.3. Revisão de Remuneração pelo Transporte Coletivo (1)</t>
  </si>
  <si>
    <t xml:space="preserve">5.4. Revisão de Remuneração pelo Serviço Atende </t>
  </si>
  <si>
    <t>2.1 Tarifa de Remuneração por Passageiro Transportado - Combustível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</si>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</sst>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263172</v>
      </c>
      <c r="C7" s="9">
        <f t="shared" si="0"/>
        <v>177158</v>
      </c>
      <c r="D7" s="9">
        <f t="shared" si="0"/>
        <v>192105</v>
      </c>
      <c r="E7" s="9">
        <f t="shared" si="0"/>
        <v>44692</v>
      </c>
      <c r="F7" s="9">
        <f t="shared" si="0"/>
        <v>152654</v>
      </c>
      <c r="G7" s="9">
        <f t="shared" si="0"/>
        <v>221970</v>
      </c>
      <c r="H7" s="9">
        <f t="shared" si="0"/>
        <v>26657</v>
      </c>
      <c r="I7" s="9">
        <f t="shared" si="0"/>
        <v>181048</v>
      </c>
      <c r="J7" s="9">
        <f t="shared" si="0"/>
        <v>153034</v>
      </c>
      <c r="K7" s="9">
        <f t="shared" si="0"/>
        <v>228658</v>
      </c>
      <c r="L7" s="9">
        <f t="shared" si="0"/>
        <v>178138</v>
      </c>
      <c r="M7" s="9">
        <f t="shared" si="0"/>
        <v>76413</v>
      </c>
      <c r="N7" s="9">
        <f t="shared" si="0"/>
        <v>47770</v>
      </c>
      <c r="O7" s="9">
        <f t="shared" si="0"/>
        <v>1943469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12572</v>
      </c>
      <c r="C8" s="11">
        <f t="shared" si="1"/>
        <v>12738</v>
      </c>
      <c r="D8" s="11">
        <f t="shared" si="1"/>
        <v>10117</v>
      </c>
      <c r="E8" s="11">
        <f t="shared" si="1"/>
        <v>1825</v>
      </c>
      <c r="F8" s="11">
        <f t="shared" si="1"/>
        <v>7340</v>
      </c>
      <c r="G8" s="11">
        <f t="shared" si="1"/>
        <v>9956</v>
      </c>
      <c r="H8" s="11">
        <f t="shared" si="1"/>
        <v>1513</v>
      </c>
      <c r="I8" s="11">
        <f t="shared" si="1"/>
        <v>13282</v>
      </c>
      <c r="J8" s="11">
        <f t="shared" si="1"/>
        <v>9450</v>
      </c>
      <c r="K8" s="11">
        <f t="shared" si="1"/>
        <v>7877</v>
      </c>
      <c r="L8" s="11">
        <f t="shared" si="1"/>
        <v>6516</v>
      </c>
      <c r="M8" s="11">
        <f t="shared" si="1"/>
        <v>3759</v>
      </c>
      <c r="N8" s="11">
        <f t="shared" si="1"/>
        <v>2986</v>
      </c>
      <c r="O8" s="11">
        <f t="shared" si="1"/>
        <v>99931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12572</v>
      </c>
      <c r="C9" s="11">
        <v>12738</v>
      </c>
      <c r="D9" s="11">
        <v>10117</v>
      </c>
      <c r="E9" s="11">
        <v>1825</v>
      </c>
      <c r="F9" s="11">
        <v>7340</v>
      </c>
      <c r="G9" s="11">
        <v>9956</v>
      </c>
      <c r="H9" s="11">
        <v>1513</v>
      </c>
      <c r="I9" s="11">
        <v>13279</v>
      </c>
      <c r="J9" s="11">
        <v>9450</v>
      </c>
      <c r="K9" s="11">
        <v>7870</v>
      </c>
      <c r="L9" s="11">
        <v>6512</v>
      </c>
      <c r="M9" s="11">
        <v>3754</v>
      </c>
      <c r="N9" s="11">
        <v>2981</v>
      </c>
      <c r="O9" s="11">
        <f>SUM(B9:N9)</f>
        <v>99907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7</v>
      </c>
      <c r="L10" s="13">
        <v>4</v>
      </c>
      <c r="M10" s="13">
        <v>5</v>
      </c>
      <c r="N10" s="13">
        <v>5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250600</v>
      </c>
      <c r="C11" s="13">
        <v>164420</v>
      </c>
      <c r="D11" s="13">
        <v>181988</v>
      </c>
      <c r="E11" s="13">
        <v>42867</v>
      </c>
      <c r="F11" s="13">
        <v>145314</v>
      </c>
      <c r="G11" s="13">
        <v>212014</v>
      </c>
      <c r="H11" s="13">
        <v>25144</v>
      </c>
      <c r="I11" s="13">
        <v>167766</v>
      </c>
      <c r="J11" s="13">
        <v>143584</v>
      </c>
      <c r="K11" s="13">
        <v>220781</v>
      </c>
      <c r="L11" s="13">
        <v>171622</v>
      </c>
      <c r="M11" s="13">
        <v>72654</v>
      </c>
      <c r="N11" s="13">
        <v>44784</v>
      </c>
      <c r="O11" s="11">
        <f>SUM(B11:N11)</f>
        <v>1843538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2.7868</v>
      </c>
      <c r="C13" s="17">
        <v>2.8789</v>
      </c>
      <c r="D13" s="17">
        <v>2.5248</v>
      </c>
      <c r="E13" s="17">
        <v>4.3133</v>
      </c>
      <c r="F13" s="17">
        <v>2.9265</v>
      </c>
      <c r="G13" s="17">
        <v>2.4079</v>
      </c>
      <c r="H13" s="17">
        <v>3.2329</v>
      </c>
      <c r="I13" s="17">
        <v>2.8586</v>
      </c>
      <c r="J13" s="17">
        <v>2.8752</v>
      </c>
      <c r="K13" s="17">
        <v>2.7178</v>
      </c>
      <c r="L13" s="17">
        <v>3.0945</v>
      </c>
      <c r="M13" s="17">
        <v>3.5709</v>
      </c>
      <c r="N13" s="17">
        <v>3.2255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85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1.240592313051885</v>
      </c>
      <c r="C16" s="19">
        <v>1.277907374517836</v>
      </c>
      <c r="D16" s="19">
        <v>1.352519963516678</v>
      </c>
      <c r="E16" s="19">
        <v>0.939315216363558</v>
      </c>
      <c r="F16" s="19">
        <v>1.351988294060073</v>
      </c>
      <c r="G16" s="19">
        <v>1.488646788803944</v>
      </c>
      <c r="H16" s="19">
        <v>1.704594065388162</v>
      </c>
      <c r="I16" s="19">
        <v>1.218031773049599</v>
      </c>
      <c r="J16" s="19">
        <v>1.326558117093664</v>
      </c>
      <c r="K16" s="19">
        <v>1.19676249374862</v>
      </c>
      <c r="L16" s="19">
        <v>1.242453664654797</v>
      </c>
      <c r="M16" s="19">
        <v>1.257289801270651</v>
      </c>
      <c r="N16" s="19">
        <v>1.156207172461299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65</v>
      </c>
      <c r="B18" s="24">
        <f aca="true" t="shared" si="2" ref="B18:N18">SUM(B19:B27)</f>
        <v>1018201.83</v>
      </c>
      <c r="C18" s="24">
        <f t="shared" si="2"/>
        <v>713494.16</v>
      </c>
      <c r="D18" s="24">
        <f t="shared" si="2"/>
        <v>701685.91</v>
      </c>
      <c r="E18" s="24">
        <f t="shared" si="2"/>
        <v>200879.07000000004</v>
      </c>
      <c r="F18" s="24">
        <f t="shared" si="2"/>
        <v>644851.4</v>
      </c>
      <c r="G18" s="24">
        <f t="shared" si="2"/>
        <v>876040.91</v>
      </c>
      <c r="H18" s="24">
        <f t="shared" si="2"/>
        <v>158407.86</v>
      </c>
      <c r="I18" s="24">
        <f t="shared" si="2"/>
        <v>704264.6499999999</v>
      </c>
      <c r="J18" s="24">
        <f t="shared" si="2"/>
        <v>633424.9400000001</v>
      </c>
      <c r="K18" s="24">
        <f t="shared" si="2"/>
        <v>824798.69</v>
      </c>
      <c r="L18" s="24">
        <f t="shared" si="2"/>
        <v>764088.87</v>
      </c>
      <c r="M18" s="24">
        <f t="shared" si="2"/>
        <v>391570.83</v>
      </c>
      <c r="N18" s="24">
        <f t="shared" si="2"/>
        <v>198162.28000000003</v>
      </c>
      <c r="O18" s="24">
        <f>O19+O20+O21+O22+O23+O24+O25+O27</f>
        <v>7826235.829999998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733407.73</v>
      </c>
      <c r="C19" s="30">
        <f t="shared" si="3"/>
        <v>510020.17</v>
      </c>
      <c r="D19" s="30">
        <f t="shared" si="3"/>
        <v>485026.7</v>
      </c>
      <c r="E19" s="30">
        <f t="shared" si="3"/>
        <v>192770</v>
      </c>
      <c r="F19" s="30">
        <f t="shared" si="3"/>
        <v>446741.93</v>
      </c>
      <c r="G19" s="30">
        <f t="shared" si="3"/>
        <v>534481.56</v>
      </c>
      <c r="H19" s="30">
        <f t="shared" si="3"/>
        <v>86179.42</v>
      </c>
      <c r="I19" s="30">
        <f t="shared" si="3"/>
        <v>517543.81</v>
      </c>
      <c r="J19" s="30">
        <f t="shared" si="3"/>
        <v>440003.36</v>
      </c>
      <c r="K19" s="30">
        <f t="shared" si="3"/>
        <v>621446.71</v>
      </c>
      <c r="L19" s="30">
        <f t="shared" si="3"/>
        <v>551248.04</v>
      </c>
      <c r="M19" s="30">
        <f t="shared" si="3"/>
        <v>272863.18</v>
      </c>
      <c r="N19" s="30">
        <f t="shared" si="3"/>
        <v>154082.14</v>
      </c>
      <c r="O19" s="30">
        <f>SUM(B19:N19)</f>
        <v>5545814.749999999</v>
      </c>
    </row>
    <row r="20" spans="1:23" ht="18.75" customHeight="1">
      <c r="A20" s="26" t="s">
        <v>35</v>
      </c>
      <c r="B20" s="30">
        <f>IF(B16&lt;&gt;0,ROUND((B16-1)*B19,2),0)</f>
        <v>176452.26</v>
      </c>
      <c r="C20" s="30">
        <f aca="true" t="shared" si="4" ref="C20:N20">IF(C16&lt;&gt;0,ROUND((C16-1)*C19,2),0)</f>
        <v>141738.37</v>
      </c>
      <c r="D20" s="30">
        <f t="shared" si="4"/>
        <v>170981.59</v>
      </c>
      <c r="E20" s="30">
        <f t="shared" si="4"/>
        <v>-11698.21</v>
      </c>
      <c r="F20" s="30">
        <f t="shared" si="4"/>
        <v>157247.93</v>
      </c>
      <c r="G20" s="30">
        <f t="shared" si="4"/>
        <v>261172.7</v>
      </c>
      <c r="H20" s="30">
        <f t="shared" si="4"/>
        <v>60721.51</v>
      </c>
      <c r="I20" s="30">
        <f t="shared" si="4"/>
        <v>112840.99</v>
      </c>
      <c r="J20" s="30">
        <f t="shared" si="4"/>
        <v>143686.67</v>
      </c>
      <c r="K20" s="30">
        <f t="shared" si="4"/>
        <v>122277.4</v>
      </c>
      <c r="L20" s="30">
        <f t="shared" si="4"/>
        <v>133652.11</v>
      </c>
      <c r="M20" s="30">
        <f t="shared" si="4"/>
        <v>70204.91</v>
      </c>
      <c r="N20" s="30">
        <f t="shared" si="4"/>
        <v>24068.74</v>
      </c>
      <c r="O20" s="30">
        <f aca="true" t="shared" si="5" ref="O19:O27">SUM(B20:N20)</f>
        <v>1563346.9699999997</v>
      </c>
      <c r="W20" s="62"/>
    </row>
    <row r="21" spans="1:15" ht="18.75" customHeight="1">
      <c r="A21" s="26" t="s">
        <v>36</v>
      </c>
      <c r="B21" s="30">
        <v>45664.94</v>
      </c>
      <c r="C21" s="30">
        <v>33656.83</v>
      </c>
      <c r="D21" s="30">
        <v>22261.12</v>
      </c>
      <c r="E21" s="30">
        <v>9207.95</v>
      </c>
      <c r="F21" s="30">
        <v>22616.01</v>
      </c>
      <c r="G21" s="30">
        <v>37167.05</v>
      </c>
      <c r="H21" s="30">
        <v>3895.31</v>
      </c>
      <c r="I21" s="30">
        <v>31424.36</v>
      </c>
      <c r="J21" s="30">
        <v>29622.28</v>
      </c>
      <c r="K21" s="30">
        <v>38856.91</v>
      </c>
      <c r="L21" s="30">
        <v>37294.38</v>
      </c>
      <c r="M21" s="30">
        <v>18506.71</v>
      </c>
      <c r="N21" s="30">
        <v>9706.74</v>
      </c>
      <c r="O21" s="30">
        <f t="shared" si="5"/>
        <v>339880.59</v>
      </c>
    </row>
    <row r="22" spans="1:15" ht="18.75" customHeight="1">
      <c r="A22" s="26" t="s">
        <v>37</v>
      </c>
      <c r="B22" s="30">
        <v>3574.14</v>
      </c>
      <c r="C22" s="30">
        <v>3574.14</v>
      </c>
      <c r="D22" s="30">
        <v>1787.07</v>
      </c>
      <c r="E22" s="30">
        <v>1787.07</v>
      </c>
      <c r="F22" s="30">
        <v>1787.07</v>
      </c>
      <c r="G22" s="30">
        <v>1787.07</v>
      </c>
      <c r="H22" s="30">
        <v>1787.07</v>
      </c>
      <c r="I22" s="30">
        <v>1787.07</v>
      </c>
      <c r="J22" s="30">
        <v>1787.07</v>
      </c>
      <c r="K22" s="30">
        <v>1787.07</v>
      </c>
      <c r="L22" s="30">
        <v>1787.07</v>
      </c>
      <c r="M22" s="30">
        <v>1787.07</v>
      </c>
      <c r="N22" s="30">
        <v>1787.07</v>
      </c>
      <c r="O22" s="30">
        <f t="shared" si="5"/>
        <v>26806.05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-9267.75</v>
      </c>
      <c r="E23" s="30">
        <v>0</v>
      </c>
      <c r="F23" s="30">
        <v>-10661.57</v>
      </c>
      <c r="G23" s="30">
        <v>0</v>
      </c>
      <c r="H23" s="30">
        <v>-2478.89</v>
      </c>
      <c r="I23" s="30">
        <v>0</v>
      </c>
      <c r="J23" s="30">
        <v>-6857.82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-29266.03</v>
      </c>
    </row>
    <row r="24" spans="1:26" ht="18.75" customHeight="1">
      <c r="A24" s="26" t="s">
        <v>66</v>
      </c>
      <c r="B24" s="30">
        <v>1294.88</v>
      </c>
      <c r="C24" s="30">
        <v>928.76</v>
      </c>
      <c r="D24" s="30">
        <v>904.53</v>
      </c>
      <c r="E24" s="30">
        <v>258.44</v>
      </c>
      <c r="F24" s="30">
        <v>834.54</v>
      </c>
      <c r="G24" s="30">
        <v>1125.28</v>
      </c>
      <c r="H24" s="30">
        <v>201.9</v>
      </c>
      <c r="I24" s="30">
        <v>896.45</v>
      </c>
      <c r="J24" s="30">
        <v>821.08</v>
      </c>
      <c r="K24" s="30">
        <v>1057.98</v>
      </c>
      <c r="L24" s="30">
        <v>977.21</v>
      </c>
      <c r="M24" s="30">
        <v>489.95</v>
      </c>
      <c r="N24" s="30">
        <v>253.04</v>
      </c>
      <c r="O24" s="30">
        <f t="shared" si="5"/>
        <v>10044.04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67</v>
      </c>
      <c r="B25" s="30">
        <v>986.48</v>
      </c>
      <c r="C25" s="30">
        <v>734.47</v>
      </c>
      <c r="D25" s="30">
        <v>644.15</v>
      </c>
      <c r="E25" s="30">
        <v>196.75</v>
      </c>
      <c r="F25" s="30">
        <v>648.24</v>
      </c>
      <c r="G25" s="30">
        <v>873.33</v>
      </c>
      <c r="H25" s="30">
        <v>161.72</v>
      </c>
      <c r="I25" s="30">
        <v>683.24</v>
      </c>
      <c r="J25" s="30">
        <v>653.62</v>
      </c>
      <c r="K25" s="30">
        <v>839.64</v>
      </c>
      <c r="L25" s="30">
        <v>745.28</v>
      </c>
      <c r="M25" s="30">
        <v>421.81</v>
      </c>
      <c r="N25" s="30">
        <v>221.03</v>
      </c>
      <c r="O25" s="30">
        <f t="shared" si="5"/>
        <v>7809.76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68</v>
      </c>
      <c r="B26" s="30">
        <v>460.18</v>
      </c>
      <c r="C26" s="30">
        <v>342.62</v>
      </c>
      <c r="D26" s="30">
        <v>300.5</v>
      </c>
      <c r="E26" s="30">
        <v>91.79</v>
      </c>
      <c r="F26" s="30">
        <v>302.39</v>
      </c>
      <c r="G26" s="30">
        <v>407.38</v>
      </c>
      <c r="H26" s="30">
        <v>75.44</v>
      </c>
      <c r="I26" s="30">
        <v>316.85</v>
      </c>
      <c r="J26" s="30">
        <v>304.9</v>
      </c>
      <c r="K26" s="30">
        <v>386</v>
      </c>
      <c r="L26" s="30">
        <v>347.65</v>
      </c>
      <c r="M26" s="30">
        <v>196.77</v>
      </c>
      <c r="N26" s="30">
        <v>103.1</v>
      </c>
      <c r="O26" s="30">
        <f t="shared" si="5"/>
        <v>3635.57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30">
        <v>56361.22</v>
      </c>
      <c r="C27" s="30">
        <v>22498.8</v>
      </c>
      <c r="D27" s="30">
        <v>29048</v>
      </c>
      <c r="E27" s="30">
        <v>8265.28</v>
      </c>
      <c r="F27" s="30">
        <v>25334.86</v>
      </c>
      <c r="G27" s="30">
        <v>39026.54</v>
      </c>
      <c r="H27" s="30">
        <v>7864.38</v>
      </c>
      <c r="I27" s="30">
        <v>38771.88</v>
      </c>
      <c r="J27" s="30">
        <v>23403.78</v>
      </c>
      <c r="K27" s="30">
        <v>38146.98</v>
      </c>
      <c r="L27" s="30">
        <v>38037.13</v>
      </c>
      <c r="M27" s="30">
        <v>27100.43</v>
      </c>
      <c r="N27" s="30">
        <v>7940.42</v>
      </c>
      <c r="O27" s="30">
        <f t="shared" si="5"/>
        <v>361799.7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70</v>
      </c>
      <c r="B29" s="30">
        <f aca="true" t="shared" si="6" ref="B29:O29">+B30+B32+B52+B53+B56-B57</f>
        <v>-764517.13</v>
      </c>
      <c r="C29" s="30">
        <f>+C30+C32+C52+C53+C56-C57</f>
        <v>-565211.6799999999</v>
      </c>
      <c r="D29" s="30">
        <f t="shared" si="6"/>
        <v>-463544.55</v>
      </c>
      <c r="E29" s="30">
        <f t="shared" si="6"/>
        <v>-9467.07</v>
      </c>
      <c r="F29" s="30">
        <f t="shared" si="6"/>
        <v>-495936.54</v>
      </c>
      <c r="G29" s="30">
        <f t="shared" si="6"/>
        <v>-50063.65</v>
      </c>
      <c r="H29" s="30">
        <f t="shared" si="6"/>
        <v>-116532.63</v>
      </c>
      <c r="I29" s="30">
        <f t="shared" si="6"/>
        <v>-558412.4400000001</v>
      </c>
      <c r="J29" s="30">
        <f t="shared" si="6"/>
        <v>-46145.7</v>
      </c>
      <c r="K29" s="30">
        <f t="shared" si="6"/>
        <v>-652511.01</v>
      </c>
      <c r="L29" s="30">
        <f t="shared" si="6"/>
        <v>-610086.7300000001</v>
      </c>
      <c r="M29" s="30">
        <f t="shared" si="6"/>
        <v>-19242.05</v>
      </c>
      <c r="N29" s="30">
        <f t="shared" si="6"/>
        <v>-14523.539999999999</v>
      </c>
      <c r="O29" s="30">
        <f t="shared" si="6"/>
        <v>-4366194.72</v>
      </c>
    </row>
    <row r="30" spans="1:15" ht="18.75" customHeight="1">
      <c r="A30" s="26" t="s">
        <v>39</v>
      </c>
      <c r="B30" s="31">
        <f>+B31</f>
        <v>-55316.8</v>
      </c>
      <c r="C30" s="31">
        <f>+C31</f>
        <v>-56047.2</v>
      </c>
      <c r="D30" s="31">
        <f aca="true" t="shared" si="7" ref="D30:O30">+D31</f>
        <v>-44514.8</v>
      </c>
      <c r="E30" s="31">
        <f t="shared" si="7"/>
        <v>-8030</v>
      </c>
      <c r="F30" s="31">
        <f t="shared" si="7"/>
        <v>-32296</v>
      </c>
      <c r="G30" s="31">
        <f t="shared" si="7"/>
        <v>-43806.4</v>
      </c>
      <c r="H30" s="31">
        <f t="shared" si="7"/>
        <v>-6657.2</v>
      </c>
      <c r="I30" s="31">
        <f t="shared" si="7"/>
        <v>-58427.6</v>
      </c>
      <c r="J30" s="31">
        <f t="shared" si="7"/>
        <v>-41580</v>
      </c>
      <c r="K30" s="31">
        <f t="shared" si="7"/>
        <v>-34628</v>
      </c>
      <c r="L30" s="31">
        <f t="shared" si="7"/>
        <v>-28652.8</v>
      </c>
      <c r="M30" s="31">
        <f t="shared" si="7"/>
        <v>-16517.6</v>
      </c>
      <c r="N30" s="31">
        <f t="shared" si="7"/>
        <v>-13116.4</v>
      </c>
      <c r="O30" s="31">
        <f t="shared" si="7"/>
        <v>-439590.8</v>
      </c>
    </row>
    <row r="31" spans="1:26" ht="18.75" customHeight="1">
      <c r="A31" s="27" t="s">
        <v>40</v>
      </c>
      <c r="B31" s="16">
        <f>ROUND((-B9)*$G$3,2)</f>
        <v>-55316.8</v>
      </c>
      <c r="C31" s="16">
        <f aca="true" t="shared" si="8" ref="C31:N31">ROUND((-C9)*$G$3,2)</f>
        <v>-56047.2</v>
      </c>
      <c r="D31" s="16">
        <f t="shared" si="8"/>
        <v>-44514.8</v>
      </c>
      <c r="E31" s="16">
        <f t="shared" si="8"/>
        <v>-8030</v>
      </c>
      <c r="F31" s="16">
        <f t="shared" si="8"/>
        <v>-32296</v>
      </c>
      <c r="G31" s="16">
        <f t="shared" si="8"/>
        <v>-43806.4</v>
      </c>
      <c r="H31" s="16">
        <f t="shared" si="8"/>
        <v>-6657.2</v>
      </c>
      <c r="I31" s="16">
        <f t="shared" si="8"/>
        <v>-58427.6</v>
      </c>
      <c r="J31" s="16">
        <f t="shared" si="8"/>
        <v>-41580</v>
      </c>
      <c r="K31" s="16">
        <f t="shared" si="8"/>
        <v>-34628</v>
      </c>
      <c r="L31" s="16">
        <f t="shared" si="8"/>
        <v>-28652.8</v>
      </c>
      <c r="M31" s="16">
        <f t="shared" si="8"/>
        <v>-16517.6</v>
      </c>
      <c r="N31" s="16">
        <f t="shared" si="8"/>
        <v>-13116.4</v>
      </c>
      <c r="O31" s="32">
        <f aca="true" t="shared" si="9" ref="O31:O57">SUM(B31:N31)</f>
        <v>-439590.8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-709200.33</v>
      </c>
      <c r="C32" s="31">
        <f aca="true" t="shared" si="10" ref="C32:O32">SUM(C33:C50)</f>
        <v>-509164.48</v>
      </c>
      <c r="D32" s="31">
        <f t="shared" si="10"/>
        <v>-419029.75</v>
      </c>
      <c r="E32" s="31">
        <f t="shared" si="10"/>
        <v>-1437.07</v>
      </c>
      <c r="F32" s="31">
        <f t="shared" si="10"/>
        <v>-463640.54</v>
      </c>
      <c r="G32" s="31">
        <f t="shared" si="10"/>
        <v>-6257.25</v>
      </c>
      <c r="H32" s="31">
        <f t="shared" si="10"/>
        <v>-109122.71</v>
      </c>
      <c r="I32" s="31">
        <f t="shared" si="10"/>
        <v>-499984.84</v>
      </c>
      <c r="J32" s="31">
        <f t="shared" si="10"/>
        <v>-4565.7</v>
      </c>
      <c r="K32" s="31">
        <f t="shared" si="10"/>
        <v>-617883.01</v>
      </c>
      <c r="L32" s="31">
        <f t="shared" si="10"/>
        <v>-581433.93</v>
      </c>
      <c r="M32" s="31">
        <f t="shared" si="10"/>
        <v>-2724.45</v>
      </c>
      <c r="N32" s="31">
        <f t="shared" si="10"/>
        <v>-1407.14</v>
      </c>
      <c r="O32" s="31">
        <f t="shared" si="10"/>
        <v>-3925851.2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71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72</v>
      </c>
      <c r="B39" s="33">
        <v>-702000</v>
      </c>
      <c r="C39" s="33">
        <v>-504000</v>
      </c>
      <c r="D39" s="33">
        <v>-414000</v>
      </c>
      <c r="E39" s="33">
        <v>0</v>
      </c>
      <c r="F39" s="33">
        <v>-459000</v>
      </c>
      <c r="G39" s="33">
        <v>0</v>
      </c>
      <c r="H39" s="33">
        <v>-108000</v>
      </c>
      <c r="I39" s="33">
        <v>-495000</v>
      </c>
      <c r="J39" s="33">
        <v>0</v>
      </c>
      <c r="K39" s="33">
        <v>-612000</v>
      </c>
      <c r="L39" s="33">
        <v>-576000</v>
      </c>
      <c r="M39" s="33">
        <v>0</v>
      </c>
      <c r="N39" s="33">
        <v>0</v>
      </c>
      <c r="O39" s="33">
        <f t="shared" si="9"/>
        <v>-3870000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73</v>
      </c>
      <c r="B41" s="33">
        <v>-7200.33</v>
      </c>
      <c r="C41" s="33">
        <v>-5164.48</v>
      </c>
      <c r="D41" s="33">
        <v>-5029.75</v>
      </c>
      <c r="E41" s="33">
        <v>-1437.07</v>
      </c>
      <c r="F41" s="33">
        <v>-4640.54</v>
      </c>
      <c r="G41" s="33">
        <v>-6257.25</v>
      </c>
      <c r="H41" s="33">
        <v>-1122.71</v>
      </c>
      <c r="I41" s="33">
        <v>-4984.84</v>
      </c>
      <c r="J41" s="33">
        <v>-4565.7</v>
      </c>
      <c r="K41" s="33">
        <v>-5883.01</v>
      </c>
      <c r="L41" s="33">
        <v>-5433.93</v>
      </c>
      <c r="M41" s="33">
        <v>-2724.45</v>
      </c>
      <c r="N41" s="33">
        <v>-1407.14</v>
      </c>
      <c r="O41" s="33">
        <f t="shared" si="9"/>
        <v>-55851.2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74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75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76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77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78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79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83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-752.72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-752.72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84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48</v>
      </c>
      <c r="B55" s="36">
        <f aca="true" t="shared" si="12" ref="B55:N55">+B18+B29</f>
        <v>253684.69999999995</v>
      </c>
      <c r="C55" s="36">
        <f t="shared" si="12"/>
        <v>148282.4800000001</v>
      </c>
      <c r="D55" s="36">
        <f t="shared" si="12"/>
        <v>238141.36000000004</v>
      </c>
      <c r="E55" s="36">
        <f t="shared" si="12"/>
        <v>191412.00000000003</v>
      </c>
      <c r="F55" s="36">
        <f t="shared" si="12"/>
        <v>148914.86000000004</v>
      </c>
      <c r="G55" s="36">
        <f t="shared" si="12"/>
        <v>825977.26</v>
      </c>
      <c r="H55" s="36">
        <f t="shared" si="12"/>
        <v>41875.22999999998</v>
      </c>
      <c r="I55" s="36">
        <f t="shared" si="12"/>
        <v>145852.20999999985</v>
      </c>
      <c r="J55" s="36">
        <f t="shared" si="12"/>
        <v>587279.2400000001</v>
      </c>
      <c r="K55" s="36">
        <f t="shared" si="12"/>
        <v>172287.67999999993</v>
      </c>
      <c r="L55" s="36">
        <f t="shared" si="12"/>
        <v>154002.1399999999</v>
      </c>
      <c r="M55" s="36">
        <f t="shared" si="12"/>
        <v>372328.78</v>
      </c>
      <c r="N55" s="36">
        <f t="shared" si="12"/>
        <v>183638.74000000002</v>
      </c>
      <c r="O55" s="36">
        <f>SUM(B55:N55)</f>
        <v>3463676.6800000006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49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50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51</v>
      </c>
      <c r="B61" s="51">
        <f aca="true" t="shared" si="13" ref="B61:O61">SUM(B62:B72)</f>
        <v>253684.7</v>
      </c>
      <c r="C61" s="51">
        <f t="shared" si="13"/>
        <v>148282.47</v>
      </c>
      <c r="D61" s="51">
        <f t="shared" si="13"/>
        <v>238141.37</v>
      </c>
      <c r="E61" s="51">
        <f t="shared" si="13"/>
        <v>191412.01</v>
      </c>
      <c r="F61" s="51">
        <f t="shared" si="13"/>
        <v>148914.86</v>
      </c>
      <c r="G61" s="51">
        <f t="shared" si="13"/>
        <v>825977.26</v>
      </c>
      <c r="H61" s="51">
        <f t="shared" si="13"/>
        <v>41875.22</v>
      </c>
      <c r="I61" s="51">
        <f t="shared" si="13"/>
        <v>145852.22</v>
      </c>
      <c r="J61" s="51">
        <f t="shared" si="13"/>
        <v>587279.23</v>
      </c>
      <c r="K61" s="51">
        <f t="shared" si="13"/>
        <v>172287.69</v>
      </c>
      <c r="L61" s="51">
        <f t="shared" si="13"/>
        <v>154002.14</v>
      </c>
      <c r="M61" s="51">
        <f t="shared" si="13"/>
        <v>372328.79</v>
      </c>
      <c r="N61" s="51">
        <f t="shared" si="13"/>
        <v>183638.73</v>
      </c>
      <c r="O61" s="36">
        <f t="shared" si="13"/>
        <v>3463676.69</v>
      </c>
      <c r="Q61"/>
    </row>
    <row r="62" spans="1:18" ht="18.75" customHeight="1">
      <c r="A62" s="26" t="s">
        <v>52</v>
      </c>
      <c r="B62" s="51">
        <v>215838.06</v>
      </c>
      <c r="C62" s="51">
        <v>111113.4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326951.45999999996</v>
      </c>
      <c r="P62"/>
      <c r="Q62"/>
      <c r="R62" s="43"/>
    </row>
    <row r="63" spans="1:16" ht="18.75" customHeight="1">
      <c r="A63" s="26" t="s">
        <v>53</v>
      </c>
      <c r="B63" s="51">
        <v>37846.64</v>
      </c>
      <c r="C63" s="51">
        <v>37169.07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75015.70999999999</v>
      </c>
      <c r="P63"/>
    </row>
    <row r="64" spans="1:17" ht="18.75" customHeight="1">
      <c r="A64" s="26" t="s">
        <v>54</v>
      </c>
      <c r="B64" s="52">
        <v>0</v>
      </c>
      <c r="C64" s="52">
        <v>0</v>
      </c>
      <c r="D64" s="31">
        <v>238141.37</v>
      </c>
      <c r="E64" s="52">
        <v>0</v>
      </c>
      <c r="F64" s="52">
        <v>0</v>
      </c>
      <c r="G64" s="52">
        <v>0</v>
      </c>
      <c r="H64" s="51">
        <v>41875.22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280016.58999999997</v>
      </c>
      <c r="Q64"/>
    </row>
    <row r="65" spans="1:18" ht="18.75" customHeight="1">
      <c r="A65" s="26" t="s">
        <v>55</v>
      </c>
      <c r="B65" s="52">
        <v>0</v>
      </c>
      <c r="C65" s="52">
        <v>0</v>
      </c>
      <c r="D65" s="52">
        <v>0</v>
      </c>
      <c r="E65" s="31">
        <v>191412.01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191412.01</v>
      </c>
      <c r="R65"/>
    </row>
    <row r="66" spans="1:19" ht="18.75" customHeight="1">
      <c r="A66" s="26" t="s">
        <v>56</v>
      </c>
      <c r="B66" s="52">
        <v>0</v>
      </c>
      <c r="C66" s="52">
        <v>0</v>
      </c>
      <c r="D66" s="52">
        <v>0</v>
      </c>
      <c r="E66" s="52">
        <v>0</v>
      </c>
      <c r="F66" s="31">
        <v>148914.86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148914.86</v>
      </c>
      <c r="S66"/>
    </row>
    <row r="67" spans="1:20" ht="18.75" customHeight="1">
      <c r="A67" s="26" t="s">
        <v>57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825977.26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825977.26</v>
      </c>
      <c r="T67"/>
    </row>
    <row r="68" spans="1:21" ht="18.75" customHeight="1">
      <c r="A68" s="26" t="s">
        <v>58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145852.22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145852.22</v>
      </c>
      <c r="U68"/>
    </row>
    <row r="69" spans="1:22" ht="18.75" customHeight="1">
      <c r="A69" s="26" t="s">
        <v>59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587279.23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587279.23</v>
      </c>
      <c r="V69"/>
    </row>
    <row r="70" spans="1:23" ht="18.75" customHeight="1">
      <c r="A70" s="26" t="s">
        <v>60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172287.69</v>
      </c>
      <c r="L70" s="31">
        <v>154002.14</v>
      </c>
      <c r="M70" s="52">
        <v>0</v>
      </c>
      <c r="N70" s="52">
        <v>0</v>
      </c>
      <c r="O70" s="36">
        <f t="shared" si="14"/>
        <v>326289.83</v>
      </c>
      <c r="P70"/>
      <c r="W70"/>
    </row>
    <row r="71" spans="1:25" ht="18.75" customHeight="1">
      <c r="A71" s="26" t="s">
        <v>61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372328.79</v>
      </c>
      <c r="N71" s="52">
        <v>0</v>
      </c>
      <c r="O71" s="36">
        <f t="shared" si="14"/>
        <v>372328.79</v>
      </c>
      <c r="R71"/>
      <c r="Y71"/>
    </row>
    <row r="72" spans="1:26" ht="18.75" customHeight="1">
      <c r="A72" s="38" t="s">
        <v>62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183638.73</v>
      </c>
      <c r="O72" s="55">
        <f t="shared" si="14"/>
        <v>183638.73</v>
      </c>
      <c r="P72"/>
      <c r="S72"/>
      <c r="Z72"/>
    </row>
    <row r="73" spans="1:12" ht="21" customHeight="1">
      <c r="A73" s="56" t="s">
        <v>86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2022-07-04T12:59:43Z</dcterms:modified>
  <cp:category/>
  <cp:version/>
  <cp:contentType/>
  <cp:contentStatus/>
</cp:coreProperties>
</file>