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<sst xmlns="http://schemas.openxmlformats.org/spreadsheetml/2006/main" count="90" uniqueCount="87">
  <si>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</si>
  <si>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</si>
  <si>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</si>
  <si>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</si>
  <si>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</si>
  <si>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</si>
  <si>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</si>
  <si>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</si>
  <si>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</si>
  <si>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</si>
  <si>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</si>
  <si>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</si>
  <si>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</si>
  <si>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</si>
  <si>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</si>
  <si>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</si>
  <si>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</si>
  <si>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</si>
  <si>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</si>
  <si>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</si>
  <si>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</si>
  <si>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</si>
  <si>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</si>
  <si>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</si>
  <si>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</si>
  <si>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</si>
  <si>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</si>
  <si>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</si>
  <si>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</si>
  <si>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</si>
  <si>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</si>
  <si>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</si>
  <si>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</si>
  <si>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</si>
  <si>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</si>
  <si>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</si>
  <si>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</si>
  <si>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</si>
  <si>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</si>
  <si>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</si>
  <si>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</si>
  <si>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</si>
  <si>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</si>
  <si>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</si>
  <si>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</si>
  <si>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</si>
  <si>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</si>
  <si>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</si>
  <si>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</si>
  <si>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</si>
  <si>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</si>
  <si>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</si>
  <si>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</si>
  <si>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</si>
  <si>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</si>
  <si>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</si>
  <si>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</si>
  <si>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</si>
  <si>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</si>
  <si>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</si>
  <si>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</si>
  <si>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</si>
  <si>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</si>
  <si>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</si>
  <si>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24/06/22 - VENCIMENTO 01/07/22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</si>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</sst>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381105</v>
      </c>
      <c r="C7" s="9">
        <f t="shared" si="0"/>
        <v>272968</v>
      </c>
      <c r="D7" s="9">
        <f t="shared" si="0"/>
        <v>263714</v>
      </c>
      <c r="E7" s="9">
        <f t="shared" si="0"/>
        <v>66338</v>
      </c>
      <c r="F7" s="9">
        <f t="shared" si="0"/>
        <v>233672</v>
      </c>
      <c r="G7" s="9">
        <f t="shared" si="0"/>
        <v>360578</v>
      </c>
      <c r="H7" s="9">
        <f t="shared" si="0"/>
        <v>41355</v>
      </c>
      <c r="I7" s="9">
        <f t="shared" si="0"/>
        <v>283062</v>
      </c>
      <c r="J7" s="9">
        <f t="shared" si="0"/>
        <v>232094</v>
      </c>
      <c r="K7" s="9">
        <f t="shared" si="0"/>
        <v>354376</v>
      </c>
      <c r="L7" s="9">
        <f t="shared" si="0"/>
        <v>268627</v>
      </c>
      <c r="M7" s="9">
        <f t="shared" si="0"/>
        <v>126364</v>
      </c>
      <c r="N7" s="9">
        <f t="shared" si="0"/>
        <v>80436</v>
      </c>
      <c r="O7" s="9">
        <f t="shared" si="0"/>
        <v>2964689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13454</v>
      </c>
      <c r="C8" s="11">
        <f t="shared" si="1"/>
        <v>14456</v>
      </c>
      <c r="D8" s="11">
        <f t="shared" si="1"/>
        <v>10100</v>
      </c>
      <c r="E8" s="11">
        <f t="shared" si="1"/>
        <v>2213</v>
      </c>
      <c r="F8" s="11">
        <f t="shared" si="1"/>
        <v>8446</v>
      </c>
      <c r="G8" s="11">
        <f t="shared" si="1"/>
        <v>12241</v>
      </c>
      <c r="H8" s="11">
        <f t="shared" si="1"/>
        <v>1909</v>
      </c>
      <c r="I8" s="11">
        <f t="shared" si="1"/>
        <v>15854</v>
      </c>
      <c r="J8" s="11">
        <f t="shared" si="1"/>
        <v>11168</v>
      </c>
      <c r="K8" s="11">
        <f t="shared" si="1"/>
        <v>8920</v>
      </c>
      <c r="L8" s="11">
        <f t="shared" si="1"/>
        <v>7389</v>
      </c>
      <c r="M8" s="11">
        <f t="shared" si="1"/>
        <v>5430</v>
      </c>
      <c r="N8" s="11">
        <f t="shared" si="1"/>
        <v>4244</v>
      </c>
      <c r="O8" s="11">
        <f t="shared" si="1"/>
        <v>115824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13454</v>
      </c>
      <c r="C9" s="11">
        <v>14456</v>
      </c>
      <c r="D9" s="11">
        <v>10100</v>
      </c>
      <c r="E9" s="11">
        <v>2213</v>
      </c>
      <c r="F9" s="11">
        <v>8446</v>
      </c>
      <c r="G9" s="11">
        <v>12241</v>
      </c>
      <c r="H9" s="11">
        <v>1909</v>
      </c>
      <c r="I9" s="11">
        <v>15849</v>
      </c>
      <c r="J9" s="11">
        <v>11168</v>
      </c>
      <c r="K9" s="11">
        <v>8906</v>
      </c>
      <c r="L9" s="11">
        <v>7389</v>
      </c>
      <c r="M9" s="11">
        <v>5423</v>
      </c>
      <c r="N9" s="11">
        <v>4227</v>
      </c>
      <c r="O9" s="11">
        <f>SUM(B9:N9)</f>
        <v>115781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14</v>
      </c>
      <c r="L10" s="13">
        <v>0</v>
      </c>
      <c r="M10" s="13">
        <v>7</v>
      </c>
      <c r="N10" s="13">
        <v>17</v>
      </c>
      <c r="O10" s="11">
        <f>SUM(B10:N10)</f>
        <v>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367651</v>
      </c>
      <c r="C11" s="13">
        <v>258512</v>
      </c>
      <c r="D11" s="13">
        <v>253614</v>
      </c>
      <c r="E11" s="13">
        <v>64125</v>
      </c>
      <c r="F11" s="13">
        <v>225226</v>
      </c>
      <c r="G11" s="13">
        <v>348337</v>
      </c>
      <c r="H11" s="13">
        <v>39446</v>
      </c>
      <c r="I11" s="13">
        <v>267208</v>
      </c>
      <c r="J11" s="13">
        <v>220926</v>
      </c>
      <c r="K11" s="13">
        <v>345456</v>
      </c>
      <c r="L11" s="13">
        <v>261238</v>
      </c>
      <c r="M11" s="13">
        <v>120934</v>
      </c>
      <c r="N11" s="13">
        <v>76192</v>
      </c>
      <c r="O11" s="11">
        <f>SUM(B11:N11)</f>
        <v>2848865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1.245994210004404</v>
      </c>
      <c r="C16" s="19">
        <v>1.264150611913102</v>
      </c>
      <c r="D16" s="19">
        <v>1.279442140763363</v>
      </c>
      <c r="E16" s="19">
        <v>0.938614962123087</v>
      </c>
      <c r="F16" s="19">
        <v>1.330355311884236</v>
      </c>
      <c r="G16" s="19">
        <v>1.486995267510604</v>
      </c>
      <c r="H16" s="19">
        <v>1.714602109885337</v>
      </c>
      <c r="I16" s="19">
        <v>1.210015171525703</v>
      </c>
      <c r="J16" s="19">
        <v>1.334755564549733</v>
      </c>
      <c r="K16" s="19">
        <v>1.168036546028205</v>
      </c>
      <c r="L16" s="19">
        <v>1.230009260934378</v>
      </c>
      <c r="M16" s="19">
        <v>1.258829531373125</v>
      </c>
      <c r="N16" s="19">
        <v>1.15552908708022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1458002.1299999997</v>
      </c>
      <c r="C18" s="24">
        <f t="shared" si="2"/>
        <v>1070624.6099999999</v>
      </c>
      <c r="D18" s="24">
        <f t="shared" si="2"/>
        <v>904573.5199999999</v>
      </c>
      <c r="E18" s="24">
        <f t="shared" si="2"/>
        <v>292350.53</v>
      </c>
      <c r="F18" s="24">
        <f t="shared" si="2"/>
        <v>964532.48</v>
      </c>
      <c r="G18" s="24">
        <f t="shared" si="2"/>
        <v>1392805.72</v>
      </c>
      <c r="H18" s="24">
        <f t="shared" si="2"/>
        <v>243122.04</v>
      </c>
      <c r="I18" s="24">
        <f t="shared" si="2"/>
        <v>1062559.8299999998</v>
      </c>
      <c r="J18" s="24">
        <f t="shared" si="2"/>
        <v>952099.4500000001</v>
      </c>
      <c r="K18" s="24">
        <f t="shared" si="2"/>
        <v>1229960.56</v>
      </c>
      <c r="L18" s="24">
        <f t="shared" si="2"/>
        <v>1123701.2499999998</v>
      </c>
      <c r="M18" s="24">
        <f t="shared" si="2"/>
        <v>625671.3900000001</v>
      </c>
      <c r="N18" s="24">
        <f t="shared" si="2"/>
        <v>326186.85000000003</v>
      </c>
      <c r="O18" s="24">
        <f>O19+O20+O21+O22+O23+O24+O25+O27</f>
        <v>11642554.790000003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1062063.41</v>
      </c>
      <c r="C19" s="30">
        <f t="shared" si="3"/>
        <v>785847.58</v>
      </c>
      <c r="D19" s="30">
        <f t="shared" si="3"/>
        <v>665825.11</v>
      </c>
      <c r="E19" s="30">
        <f t="shared" si="3"/>
        <v>286135.7</v>
      </c>
      <c r="F19" s="30">
        <f t="shared" si="3"/>
        <v>683841.11</v>
      </c>
      <c r="G19" s="30">
        <f t="shared" si="3"/>
        <v>868235.77</v>
      </c>
      <c r="H19" s="30">
        <f t="shared" si="3"/>
        <v>133696.58</v>
      </c>
      <c r="I19" s="30">
        <f t="shared" si="3"/>
        <v>809161.03</v>
      </c>
      <c r="J19" s="30">
        <f t="shared" si="3"/>
        <v>667316.67</v>
      </c>
      <c r="K19" s="30">
        <f t="shared" si="3"/>
        <v>963123.09</v>
      </c>
      <c r="L19" s="30">
        <f t="shared" si="3"/>
        <v>831266.25</v>
      </c>
      <c r="M19" s="30">
        <f t="shared" si="3"/>
        <v>451233.21</v>
      </c>
      <c r="N19" s="30">
        <f t="shared" si="3"/>
        <v>259446.32</v>
      </c>
      <c r="O19" s="30">
        <f>SUM(B19:N19)</f>
        <v>8467191.83</v>
      </c>
    </row>
    <row r="20" spans="1:23" ht="18.75" customHeight="1">
      <c r="A20" s="26" t="s">
        <v>35</v>
      </c>
      <c r="B20" s="30">
        <f>IF(B16&lt;&gt;0,ROUND((B16-1)*B19,2),0)</f>
        <v>261261.45</v>
      </c>
      <c r="C20" s="30">
        <f aca="true" t="shared" si="4" ref="C20:N20">IF(C16&lt;&gt;0,ROUND((C16-1)*C19,2),0)</f>
        <v>207582.12</v>
      </c>
      <c r="D20" s="30">
        <f t="shared" si="4"/>
        <v>186059.59</v>
      </c>
      <c r="E20" s="30">
        <f t="shared" si="4"/>
        <v>-17564.45</v>
      </c>
      <c r="F20" s="30">
        <f t="shared" si="4"/>
        <v>225910.54</v>
      </c>
      <c r="G20" s="30">
        <f t="shared" si="4"/>
        <v>422826.71</v>
      </c>
      <c r="H20" s="30">
        <f t="shared" si="4"/>
        <v>95539.86</v>
      </c>
      <c r="I20" s="30">
        <f t="shared" si="4"/>
        <v>169936.09</v>
      </c>
      <c r="J20" s="30">
        <f t="shared" si="4"/>
        <v>223387.97</v>
      </c>
      <c r="K20" s="30">
        <f t="shared" si="4"/>
        <v>161839.88</v>
      </c>
      <c r="L20" s="30">
        <f t="shared" si="4"/>
        <v>191198.94</v>
      </c>
      <c r="M20" s="30">
        <f t="shared" si="4"/>
        <v>116792.48</v>
      </c>
      <c r="N20" s="30">
        <f t="shared" si="4"/>
        <v>40351.45</v>
      </c>
      <c r="O20" s="30">
        <f aca="true" t="shared" si="5" ref="O20:O27">SUM(B20:N20)</f>
        <v>2285122.6300000004</v>
      </c>
      <c r="W20" s="62"/>
    </row>
    <row r="21" spans="1:15" ht="18.75" customHeight="1">
      <c r="A21" s="26" t="s">
        <v>36</v>
      </c>
      <c r="B21" s="30">
        <v>72151.13</v>
      </c>
      <c r="C21" s="30">
        <v>49188.81</v>
      </c>
      <c r="D21" s="30">
        <v>29463.46</v>
      </c>
      <c r="E21" s="30">
        <v>13206.87</v>
      </c>
      <c r="F21" s="30">
        <v>36602.61</v>
      </c>
      <c r="G21" s="30">
        <v>58545.18</v>
      </c>
      <c r="H21" s="30">
        <v>6284.74</v>
      </c>
      <c r="I21" s="30">
        <v>41069.13</v>
      </c>
      <c r="J21" s="30">
        <v>41346.79</v>
      </c>
      <c r="K21" s="30">
        <v>62866.07</v>
      </c>
      <c r="L21" s="30">
        <v>59433.25</v>
      </c>
      <c r="M21" s="30">
        <v>27652.36</v>
      </c>
      <c r="N21" s="30">
        <v>16076.32</v>
      </c>
      <c r="O21" s="30">
        <f t="shared" si="5"/>
        <v>513886.72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1144.12</v>
      </c>
      <c r="C24" s="30">
        <v>856.07</v>
      </c>
      <c r="D24" s="30">
        <v>713.39</v>
      </c>
      <c r="E24" s="30">
        <v>231.52</v>
      </c>
      <c r="F24" s="30">
        <v>767.23</v>
      </c>
      <c r="G24" s="30">
        <v>1103.74</v>
      </c>
      <c r="H24" s="30">
        <v>191.14</v>
      </c>
      <c r="I24" s="30">
        <v>834.54</v>
      </c>
      <c r="J24" s="30">
        <v>756.47</v>
      </c>
      <c r="K24" s="30">
        <v>971.83</v>
      </c>
      <c r="L24" s="30">
        <v>885.68</v>
      </c>
      <c r="M24" s="30">
        <v>487.26</v>
      </c>
      <c r="N24" s="30">
        <v>261.14</v>
      </c>
      <c r="O24" s="30">
        <f t="shared" si="5"/>
        <v>9204.13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745.28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-93536.33999999995</v>
      </c>
      <c r="C29" s="30">
        <f>+C30+C32+C52+C53+C56-C57</f>
        <v>-81223.09000000001</v>
      </c>
      <c r="D29" s="30">
        <f t="shared" si="6"/>
        <v>-73398.05</v>
      </c>
      <c r="E29" s="30">
        <f t="shared" si="6"/>
        <v>-26765.8</v>
      </c>
      <c r="F29" s="30">
        <f t="shared" si="6"/>
        <v>-66419.51000000005</v>
      </c>
      <c r="G29" s="30">
        <f t="shared" si="6"/>
        <v>-75322.03</v>
      </c>
      <c r="H29" s="30">
        <f t="shared" si="6"/>
        <v>-23028.360000000015</v>
      </c>
      <c r="I29" s="30">
        <f t="shared" si="6"/>
        <v>-74772.14</v>
      </c>
      <c r="J29" s="30">
        <f t="shared" si="6"/>
        <v>-77864.56999999999</v>
      </c>
      <c r="K29" s="30">
        <f t="shared" si="6"/>
        <v>-44590.39</v>
      </c>
      <c r="L29" s="30">
        <f t="shared" si="6"/>
        <v>-37436.56</v>
      </c>
      <c r="M29" s="30">
        <f t="shared" si="6"/>
        <v>-38973.68</v>
      </c>
      <c r="N29" s="30">
        <f t="shared" si="6"/>
        <v>-22695.94</v>
      </c>
      <c r="O29" s="30">
        <f t="shared" si="6"/>
        <v>-736026.4599999996</v>
      </c>
    </row>
    <row r="30" spans="1:15" ht="18.75" customHeight="1">
      <c r="A30" s="26" t="s">
        <v>39</v>
      </c>
      <c r="B30" s="31">
        <f>+B31</f>
        <v>-59197.6</v>
      </c>
      <c r="C30" s="31">
        <f>+C31</f>
        <v>-63606.4</v>
      </c>
      <c r="D30" s="31">
        <f aca="true" t="shared" si="7" ref="D30:O30">+D31</f>
        <v>-44440</v>
      </c>
      <c r="E30" s="31">
        <f t="shared" si="7"/>
        <v>-9737.2</v>
      </c>
      <c r="F30" s="31">
        <f t="shared" si="7"/>
        <v>-37162.4</v>
      </c>
      <c r="G30" s="31">
        <f t="shared" si="7"/>
        <v>-53860.4</v>
      </c>
      <c r="H30" s="31">
        <f t="shared" si="7"/>
        <v>-8399.6</v>
      </c>
      <c r="I30" s="31">
        <f t="shared" si="7"/>
        <v>-69735.6</v>
      </c>
      <c r="J30" s="31">
        <f t="shared" si="7"/>
        <v>-49139.2</v>
      </c>
      <c r="K30" s="31">
        <f t="shared" si="7"/>
        <v>-39186.4</v>
      </c>
      <c r="L30" s="31">
        <f t="shared" si="7"/>
        <v>-32511.6</v>
      </c>
      <c r="M30" s="31">
        <f t="shared" si="7"/>
        <v>-23861.2</v>
      </c>
      <c r="N30" s="31">
        <f t="shared" si="7"/>
        <v>-18598.8</v>
      </c>
      <c r="O30" s="31">
        <f t="shared" si="7"/>
        <v>-509436.39999999997</v>
      </c>
    </row>
    <row r="31" spans="1:26" ht="18.75" customHeight="1">
      <c r="A31" s="27" t="s">
        <v>40</v>
      </c>
      <c r="B31" s="16">
        <f>ROUND((-B9)*$G$3,2)</f>
        <v>-59197.6</v>
      </c>
      <c r="C31" s="16">
        <f aca="true" t="shared" si="8" ref="C31:N31">ROUND((-C9)*$G$3,2)</f>
        <v>-63606.4</v>
      </c>
      <c r="D31" s="16">
        <f t="shared" si="8"/>
        <v>-44440</v>
      </c>
      <c r="E31" s="16">
        <f t="shared" si="8"/>
        <v>-9737.2</v>
      </c>
      <c r="F31" s="16">
        <f t="shared" si="8"/>
        <v>-37162.4</v>
      </c>
      <c r="G31" s="16">
        <f t="shared" si="8"/>
        <v>-53860.4</v>
      </c>
      <c r="H31" s="16">
        <f t="shared" si="8"/>
        <v>-8399.6</v>
      </c>
      <c r="I31" s="16">
        <f t="shared" si="8"/>
        <v>-69735.6</v>
      </c>
      <c r="J31" s="16">
        <f t="shared" si="8"/>
        <v>-49139.2</v>
      </c>
      <c r="K31" s="16">
        <f t="shared" si="8"/>
        <v>-39186.4</v>
      </c>
      <c r="L31" s="16">
        <f t="shared" si="8"/>
        <v>-32511.6</v>
      </c>
      <c r="M31" s="16">
        <f t="shared" si="8"/>
        <v>-23861.2</v>
      </c>
      <c r="N31" s="16">
        <f t="shared" si="8"/>
        <v>-18598.8</v>
      </c>
      <c r="O31" s="32">
        <f aca="true" t="shared" si="9" ref="O31:O57">SUM(B31:N31)</f>
        <v>-509436.39999999997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-34338.739999999954</v>
      </c>
      <c r="C32" s="31">
        <f aca="true" t="shared" si="10" ref="C32:O32">SUM(C33:C50)</f>
        <v>-17616.690000000013</v>
      </c>
      <c r="D32" s="31">
        <f t="shared" si="10"/>
        <v>-28958.050000000003</v>
      </c>
      <c r="E32" s="31">
        <f t="shared" si="10"/>
        <v>-17028.6</v>
      </c>
      <c r="F32" s="31">
        <f t="shared" si="10"/>
        <v>-29257.110000000048</v>
      </c>
      <c r="G32" s="31">
        <f t="shared" si="10"/>
        <v>-21461.629999999997</v>
      </c>
      <c r="H32" s="31">
        <f t="shared" si="10"/>
        <v>-13452.470000000014</v>
      </c>
      <c r="I32" s="31">
        <f t="shared" si="10"/>
        <v>-5036.54</v>
      </c>
      <c r="J32" s="31">
        <f t="shared" si="10"/>
        <v>-28725.37</v>
      </c>
      <c r="K32" s="31">
        <f t="shared" si="10"/>
        <v>-5403.99</v>
      </c>
      <c r="L32" s="31">
        <f t="shared" si="10"/>
        <v>-4924.96</v>
      </c>
      <c r="M32" s="31">
        <f t="shared" si="10"/>
        <v>-15112.48</v>
      </c>
      <c r="N32" s="31">
        <f t="shared" si="10"/>
        <v>-4097.139999999999</v>
      </c>
      <c r="O32" s="31">
        <f t="shared" si="10"/>
        <v>-225413.7699999996</v>
      </c>
    </row>
    <row r="33" spans="1:26" ht="18.75" customHeight="1">
      <c r="A33" s="27" t="s">
        <v>42</v>
      </c>
      <c r="B33" s="33">
        <v>-27976.7</v>
      </c>
      <c r="C33" s="33">
        <v>-12856.39</v>
      </c>
      <c r="D33" s="33">
        <v>-24991.13</v>
      </c>
      <c r="E33" s="33">
        <v>-15741.22</v>
      </c>
      <c r="F33" s="33">
        <v>-24990.8</v>
      </c>
      <c r="G33" s="33">
        <v>-15324.14</v>
      </c>
      <c r="H33" s="33">
        <v>-12389.64</v>
      </c>
      <c r="I33" s="33">
        <v>-396</v>
      </c>
      <c r="J33" s="33">
        <v>-24518.94</v>
      </c>
      <c r="K33" s="33">
        <v>0</v>
      </c>
      <c r="L33" s="33">
        <v>0</v>
      </c>
      <c r="M33" s="33">
        <v>-12403</v>
      </c>
      <c r="N33" s="33">
        <v>-2645.1</v>
      </c>
      <c r="O33" s="33">
        <f t="shared" si="9"/>
        <v>-174233.06000000003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-6362.04</v>
      </c>
      <c r="C41" s="33">
        <v>-4760.3</v>
      </c>
      <c r="D41" s="33">
        <v>-3966.92</v>
      </c>
      <c r="E41" s="33">
        <v>-1287.38</v>
      </c>
      <c r="F41" s="33">
        <v>-4266.31</v>
      </c>
      <c r="G41" s="33">
        <v>-6137.49</v>
      </c>
      <c r="H41" s="33">
        <v>-1062.83</v>
      </c>
      <c r="I41" s="33">
        <v>-4640.54</v>
      </c>
      <c r="J41" s="33">
        <v>-4206.43</v>
      </c>
      <c r="K41" s="33">
        <v>-5403.99</v>
      </c>
      <c r="L41" s="33">
        <v>-4924.96</v>
      </c>
      <c r="M41" s="33">
        <v>-2709.48</v>
      </c>
      <c r="N41" s="33">
        <v>-1452.04</v>
      </c>
      <c r="O41" s="33">
        <f t="shared" si="9"/>
        <v>-51180.71000000001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-1176.29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-1176.29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1364465.7899999998</v>
      </c>
      <c r="C55" s="36">
        <f t="shared" si="12"/>
        <v>989401.5199999999</v>
      </c>
      <c r="D55" s="36">
        <f t="shared" si="12"/>
        <v>831175.4699999999</v>
      </c>
      <c r="E55" s="36">
        <f t="shared" si="12"/>
        <v>265584.73000000004</v>
      </c>
      <c r="F55" s="36">
        <f t="shared" si="12"/>
        <v>898112.97</v>
      </c>
      <c r="G55" s="36">
        <f t="shared" si="12"/>
        <v>1317483.69</v>
      </c>
      <c r="H55" s="36">
        <f t="shared" si="12"/>
        <v>220093.68</v>
      </c>
      <c r="I55" s="36">
        <f t="shared" si="12"/>
        <v>987787.6899999998</v>
      </c>
      <c r="J55" s="36">
        <f t="shared" si="12"/>
        <v>874234.8800000001</v>
      </c>
      <c r="K55" s="36">
        <f t="shared" si="12"/>
        <v>1185370.1700000002</v>
      </c>
      <c r="L55" s="36">
        <f t="shared" si="12"/>
        <v>1086264.6899999997</v>
      </c>
      <c r="M55" s="36">
        <f t="shared" si="12"/>
        <v>586697.7100000001</v>
      </c>
      <c r="N55" s="36">
        <f t="shared" si="12"/>
        <v>303490.91000000003</v>
      </c>
      <c r="O55" s="36">
        <f>SUM(B55:N55)</f>
        <v>10910163.9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1364465.79</v>
      </c>
      <c r="C61" s="51">
        <f t="shared" si="13"/>
        <v>989401.51</v>
      </c>
      <c r="D61" s="51">
        <f t="shared" si="13"/>
        <v>831175.47</v>
      </c>
      <c r="E61" s="51">
        <f t="shared" si="13"/>
        <v>265584.72</v>
      </c>
      <c r="F61" s="51">
        <f t="shared" si="13"/>
        <v>898112.97</v>
      </c>
      <c r="G61" s="51">
        <f t="shared" si="13"/>
        <v>1317483.69</v>
      </c>
      <c r="H61" s="51">
        <f t="shared" si="13"/>
        <v>220093.68</v>
      </c>
      <c r="I61" s="51">
        <f t="shared" si="13"/>
        <v>987787.7</v>
      </c>
      <c r="J61" s="51">
        <f t="shared" si="13"/>
        <v>874234.88</v>
      </c>
      <c r="K61" s="51">
        <f t="shared" si="13"/>
        <v>1185370.17</v>
      </c>
      <c r="L61" s="51">
        <f t="shared" si="13"/>
        <v>1086264.69</v>
      </c>
      <c r="M61" s="51">
        <f t="shared" si="13"/>
        <v>586697.71</v>
      </c>
      <c r="N61" s="51">
        <f t="shared" si="13"/>
        <v>303490.91</v>
      </c>
      <c r="O61" s="36">
        <f t="shared" si="13"/>
        <v>10910163.89</v>
      </c>
      <c r="Q61"/>
    </row>
    <row r="62" spans="1:18" ht="18.75" customHeight="1">
      <c r="A62" s="26" t="s">
        <v>52</v>
      </c>
      <c r="B62" s="51">
        <v>1113571.33</v>
      </c>
      <c r="C62" s="51">
        <v>703681.76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1817253.09</v>
      </c>
      <c r="P62"/>
      <c r="Q62"/>
      <c r="R62" s="43"/>
    </row>
    <row r="63" spans="1:16" ht="18.75" customHeight="1">
      <c r="A63" s="26" t="s">
        <v>53</v>
      </c>
      <c r="B63" s="51">
        <v>250894.46</v>
      </c>
      <c r="C63" s="51">
        <v>285719.75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536614.21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831175.47</v>
      </c>
      <c r="E64" s="52">
        <v>0</v>
      </c>
      <c r="F64" s="52">
        <v>0</v>
      </c>
      <c r="G64" s="52">
        <v>0</v>
      </c>
      <c r="H64" s="51">
        <v>220093.68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1051269.15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265584.72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265584.72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898112.97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898112.97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1317483.69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1317483.69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987787.7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987787.7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874234.88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874234.88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1185370.17</v>
      </c>
      <c r="L70" s="31">
        <v>1086264.69</v>
      </c>
      <c r="M70" s="52">
        <v>0</v>
      </c>
      <c r="N70" s="52">
        <v>0</v>
      </c>
      <c r="O70" s="36">
        <f t="shared" si="14"/>
        <v>2271634.86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586697.71</v>
      </c>
      <c r="N71" s="52">
        <v>0</v>
      </c>
      <c r="O71" s="36">
        <f t="shared" si="14"/>
        <v>586697.71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303490.91</v>
      </c>
      <c r="O72" s="55">
        <f t="shared" si="14"/>
        <v>303490.91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2022-07-04T13:03:42Z</dcterms:modified>
  <cp:category/>
  <cp:version/>
  <cp:contentType/>
  <cp:contentStatus/>
</cp:coreProperties>
</file>