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<sst xmlns="http://schemas.openxmlformats.org/spreadsheetml/2006/main" count="90" uniqueCount="87">
  <si>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</si>
  <si>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</si>
  <si>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</si>
  <si>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</si>
  <si>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</si>
  <si>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</si>
  <si>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</si>
  <si>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</si>
  <si>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</si>
  <si>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</si>
  <si>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</si>
  <si>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</si>
  <si>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</si>
  <si>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</si>
  <si>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</si>
  <si>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</si>
  <si>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</si>
  <si>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</si>
  <si>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</si>
  <si>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</si>
  <si>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</si>
  <si>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</si>
  <si>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</si>
  <si>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</si>
  <si>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</si>
  <si>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</si>
  <si>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</si>
  <si>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</si>
  <si>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</si>
  <si>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</si>
  <si>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</si>
  <si>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</si>
  <si>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</si>
  <si>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</si>
  <si>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</si>
  <si>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</si>
  <si>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</si>
  <si>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</si>
  <si>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</si>
  <si>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</si>
  <si>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</si>
  <si>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</si>
  <si>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</si>
  <si>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</si>
  <si>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</si>
  <si>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</si>
  <si>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</si>
  <si>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</si>
  <si>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</si>
  <si>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</si>
  <si>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</si>
  <si>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</si>
  <si>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</si>
  <si>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</si>
  <si>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</si>
  <si>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</si>
  <si>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</si>
  <si>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</si>
  <si>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</si>
  <si>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</si>
  <si>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</si>
  <si>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</si>
  <si>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</si>
  <si>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</si>
  <si>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23/06/22 - VENCIMENTO 30/06/22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</si>
  <si>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</si>
  <si>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</si>
  <si>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</si>
  <si>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</si>
  <si>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</si>
  <si>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</si>
  <si>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</si>
  <si>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</si>
  <si>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</si>
  <si>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</si>
  <si>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</si>
  <si>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</si>
  <si>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</si>
  <si>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</si>
  <si>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</si>
  <si>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</si>
  <si>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</si>
  <si>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</si>
  <si>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</si>
  <si>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</si>
  <si>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</si>
  <si>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D7; remunereção da rede da madrugada e ARLA32, mês de maio/22.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</si>
</sst>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384098</v>
      </c>
      <c r="C7" s="9">
        <f t="shared" si="0"/>
        <v>276516</v>
      </c>
      <c r="D7" s="9">
        <f t="shared" si="0"/>
        <v>266614</v>
      </c>
      <c r="E7" s="9">
        <f t="shared" si="0"/>
        <v>66882</v>
      </c>
      <c r="F7" s="9">
        <f t="shared" si="0"/>
        <v>230342</v>
      </c>
      <c r="G7" s="9">
        <f t="shared" si="0"/>
        <v>366265</v>
      </c>
      <c r="H7" s="9">
        <f t="shared" si="0"/>
        <v>43242</v>
      </c>
      <c r="I7" s="9">
        <f t="shared" si="0"/>
        <v>289738</v>
      </c>
      <c r="J7" s="9">
        <f t="shared" si="0"/>
        <v>236237</v>
      </c>
      <c r="K7" s="9">
        <f t="shared" si="0"/>
        <v>355015</v>
      </c>
      <c r="L7" s="9">
        <f t="shared" si="0"/>
        <v>272625</v>
      </c>
      <c r="M7" s="9">
        <f t="shared" si="0"/>
        <v>129817</v>
      </c>
      <c r="N7" s="9">
        <f t="shared" si="0"/>
        <v>82801</v>
      </c>
      <c r="O7" s="9">
        <f t="shared" si="0"/>
        <v>3000192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12587</v>
      </c>
      <c r="C8" s="11">
        <f t="shared" si="1"/>
        <v>13701</v>
      </c>
      <c r="D8" s="11">
        <f t="shared" si="1"/>
        <v>9588</v>
      </c>
      <c r="E8" s="11">
        <f t="shared" si="1"/>
        <v>2009</v>
      </c>
      <c r="F8" s="11">
        <f t="shared" si="1"/>
        <v>7851</v>
      </c>
      <c r="G8" s="11">
        <f t="shared" si="1"/>
        <v>11338</v>
      </c>
      <c r="H8" s="11">
        <f t="shared" si="1"/>
        <v>1878</v>
      </c>
      <c r="I8" s="11">
        <f t="shared" si="1"/>
        <v>15087</v>
      </c>
      <c r="J8" s="11">
        <f t="shared" si="1"/>
        <v>10595</v>
      </c>
      <c r="K8" s="11">
        <f t="shared" si="1"/>
        <v>8196</v>
      </c>
      <c r="L8" s="11">
        <f t="shared" si="1"/>
        <v>7067</v>
      </c>
      <c r="M8" s="11">
        <f t="shared" si="1"/>
        <v>5379</v>
      </c>
      <c r="N8" s="11">
        <f t="shared" si="1"/>
        <v>4110</v>
      </c>
      <c r="O8" s="11">
        <f t="shared" si="1"/>
        <v>109386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12587</v>
      </c>
      <c r="C9" s="11">
        <v>13701</v>
      </c>
      <c r="D9" s="11">
        <v>9588</v>
      </c>
      <c r="E9" s="11">
        <v>2009</v>
      </c>
      <c r="F9" s="11">
        <v>7851</v>
      </c>
      <c r="G9" s="11">
        <v>11338</v>
      </c>
      <c r="H9" s="11">
        <v>1878</v>
      </c>
      <c r="I9" s="11">
        <v>15081</v>
      </c>
      <c r="J9" s="11">
        <v>10595</v>
      </c>
      <c r="K9" s="11">
        <v>8186</v>
      </c>
      <c r="L9" s="11">
        <v>7067</v>
      </c>
      <c r="M9" s="11">
        <v>5376</v>
      </c>
      <c r="N9" s="11">
        <v>4085</v>
      </c>
      <c r="O9" s="11">
        <f>SUM(B9:N9)</f>
        <v>109342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10</v>
      </c>
      <c r="L10" s="13">
        <v>0</v>
      </c>
      <c r="M10" s="13">
        <v>3</v>
      </c>
      <c r="N10" s="13">
        <v>25</v>
      </c>
      <c r="O10" s="11">
        <f>SUM(B10:N10)</f>
        <v>44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371511</v>
      </c>
      <c r="C11" s="13">
        <v>262815</v>
      </c>
      <c r="D11" s="13">
        <v>257026</v>
      </c>
      <c r="E11" s="13">
        <v>64873</v>
      </c>
      <c r="F11" s="13">
        <v>222491</v>
      </c>
      <c r="G11" s="13">
        <v>354927</v>
      </c>
      <c r="H11" s="13">
        <v>41364</v>
      </c>
      <c r="I11" s="13">
        <v>274651</v>
      </c>
      <c r="J11" s="13">
        <v>225642</v>
      </c>
      <c r="K11" s="13">
        <v>346819</v>
      </c>
      <c r="L11" s="13">
        <v>265558</v>
      </c>
      <c r="M11" s="13">
        <v>124438</v>
      </c>
      <c r="N11" s="13">
        <v>78691</v>
      </c>
      <c r="O11" s="11">
        <f>SUM(B11:N11)</f>
        <v>2890806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1.249787766636452</v>
      </c>
      <c r="C16" s="19">
        <v>1.258268969822334</v>
      </c>
      <c r="D16" s="19">
        <v>1.277964923647612</v>
      </c>
      <c r="E16" s="19">
        <v>0.926275170744142</v>
      </c>
      <c r="F16" s="19">
        <v>1.364275352450608</v>
      </c>
      <c r="G16" s="19">
        <v>1.482075270565165</v>
      </c>
      <c r="H16" s="19">
        <v>1.678394021834389</v>
      </c>
      <c r="I16" s="19">
        <v>1.204492617562393</v>
      </c>
      <c r="J16" s="19">
        <v>1.314656973176502</v>
      </c>
      <c r="K16" s="19">
        <v>1.181485866029582</v>
      </c>
      <c r="L16" s="19">
        <v>1.229192396960574</v>
      </c>
      <c r="M16" s="19">
        <v>1.246459812107251</v>
      </c>
      <c r="N16" s="19">
        <v>1.139390442738343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1472752.2999999996</v>
      </c>
      <c r="C18" s="24">
        <f t="shared" si="2"/>
        <v>1078443.13</v>
      </c>
      <c r="D18" s="24">
        <f t="shared" si="2"/>
        <v>912885.48</v>
      </c>
      <c r="E18" s="24">
        <f t="shared" si="2"/>
        <v>290627.44000000006</v>
      </c>
      <c r="F18" s="24">
        <f t="shared" si="2"/>
        <v>974750</v>
      </c>
      <c r="G18" s="24">
        <f t="shared" si="2"/>
        <v>1408220.4100000001</v>
      </c>
      <c r="H18" s="24">
        <f t="shared" si="2"/>
        <v>248286.64999999997</v>
      </c>
      <c r="I18" s="24">
        <f t="shared" si="2"/>
        <v>1081130.97</v>
      </c>
      <c r="J18" s="24">
        <f t="shared" si="2"/>
        <v>954500.9500000001</v>
      </c>
      <c r="K18" s="24">
        <f t="shared" si="2"/>
        <v>1245947.64</v>
      </c>
      <c r="L18" s="24">
        <f t="shared" si="2"/>
        <v>1138834.9499999997</v>
      </c>
      <c r="M18" s="24">
        <f t="shared" si="2"/>
        <v>635836.7100000001</v>
      </c>
      <c r="N18" s="24">
        <f t="shared" si="2"/>
        <v>330344.94</v>
      </c>
      <c r="O18" s="24">
        <f>O19+O20+O21+O22+O23+O24+O25+O27</f>
        <v>11768926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1070404.31</v>
      </c>
      <c r="C19" s="30">
        <f t="shared" si="3"/>
        <v>796061.91</v>
      </c>
      <c r="D19" s="30">
        <f t="shared" si="3"/>
        <v>673147.03</v>
      </c>
      <c r="E19" s="30">
        <f t="shared" si="3"/>
        <v>288482.13</v>
      </c>
      <c r="F19" s="30">
        <f t="shared" si="3"/>
        <v>674095.86</v>
      </c>
      <c r="G19" s="30">
        <f t="shared" si="3"/>
        <v>881929.49</v>
      </c>
      <c r="H19" s="30">
        <f t="shared" si="3"/>
        <v>139797.06</v>
      </c>
      <c r="I19" s="30">
        <f t="shared" si="3"/>
        <v>828245.05</v>
      </c>
      <c r="J19" s="30">
        <f t="shared" si="3"/>
        <v>679228.62</v>
      </c>
      <c r="K19" s="30">
        <f t="shared" si="3"/>
        <v>964859.77</v>
      </c>
      <c r="L19" s="30">
        <f t="shared" si="3"/>
        <v>843638.06</v>
      </c>
      <c r="M19" s="30">
        <f t="shared" si="3"/>
        <v>463563.53</v>
      </c>
      <c r="N19" s="30">
        <f t="shared" si="3"/>
        <v>267074.63</v>
      </c>
      <c r="O19" s="30">
        <f>SUM(B19:N19)</f>
        <v>8570527.45</v>
      </c>
    </row>
    <row r="20" spans="1:23" ht="18.75" customHeight="1">
      <c r="A20" s="26" t="s">
        <v>35</v>
      </c>
      <c r="B20" s="30">
        <f>IF(B16&lt;&gt;0,ROUND((B16-1)*B19,2),0)</f>
        <v>267373.9</v>
      </c>
      <c r="C20" s="30">
        <f aca="true" t="shared" si="4" ref="C20:N20">IF(C16&lt;&gt;0,ROUND((C16-1)*C19,2),0)</f>
        <v>205598.09</v>
      </c>
      <c r="D20" s="30">
        <f t="shared" si="4"/>
        <v>187111.26</v>
      </c>
      <c r="E20" s="30">
        <f t="shared" si="4"/>
        <v>-21268.3</v>
      </c>
      <c r="F20" s="30">
        <f t="shared" si="4"/>
        <v>245556.51</v>
      </c>
      <c r="G20" s="30">
        <f t="shared" si="4"/>
        <v>425156.4</v>
      </c>
      <c r="H20" s="30">
        <f t="shared" si="4"/>
        <v>94837.49</v>
      </c>
      <c r="I20" s="30">
        <f t="shared" si="4"/>
        <v>169370</v>
      </c>
      <c r="J20" s="30">
        <f t="shared" si="4"/>
        <v>213724.02</v>
      </c>
      <c r="K20" s="30">
        <f t="shared" si="4"/>
        <v>175108.41</v>
      </c>
      <c r="L20" s="30">
        <f t="shared" si="4"/>
        <v>193355.43</v>
      </c>
      <c r="M20" s="30">
        <f t="shared" si="4"/>
        <v>114249.78</v>
      </c>
      <c r="N20" s="30">
        <f t="shared" si="4"/>
        <v>37227.65</v>
      </c>
      <c r="O20" s="30">
        <f aca="true" t="shared" si="5" ref="O19:O27">SUM(B20:N20)</f>
        <v>2307400.6399999997</v>
      </c>
      <c r="W20" s="62"/>
    </row>
    <row r="21" spans="1:15" ht="18.75" customHeight="1">
      <c r="A21" s="26" t="s">
        <v>36</v>
      </c>
      <c r="B21" s="30">
        <v>72450.64</v>
      </c>
      <c r="C21" s="30">
        <v>48782.41</v>
      </c>
      <c r="D21" s="30">
        <v>29401.83</v>
      </c>
      <c r="E21" s="30">
        <v>12843.9</v>
      </c>
      <c r="F21" s="30">
        <v>36922.1</v>
      </c>
      <c r="G21" s="30">
        <v>57936.46</v>
      </c>
      <c r="H21" s="30">
        <v>6048.55</v>
      </c>
      <c r="I21" s="30">
        <v>41116.96</v>
      </c>
      <c r="J21" s="30">
        <v>41505.68</v>
      </c>
      <c r="K21" s="30">
        <v>63845.25</v>
      </c>
      <c r="L21" s="30">
        <v>60035.95</v>
      </c>
      <c r="M21" s="30">
        <v>28027.37</v>
      </c>
      <c r="N21" s="30">
        <v>15727.22</v>
      </c>
      <c r="O21" s="30">
        <f t="shared" si="5"/>
        <v>514644.32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1141.43</v>
      </c>
      <c r="C24" s="30">
        <v>850.69</v>
      </c>
      <c r="D24" s="30">
        <v>713.39</v>
      </c>
      <c r="E24" s="30">
        <v>228.82</v>
      </c>
      <c r="F24" s="30">
        <v>764.54</v>
      </c>
      <c r="G24" s="30">
        <v>1103.74</v>
      </c>
      <c r="H24" s="30">
        <v>193.83</v>
      </c>
      <c r="I24" s="30">
        <v>839.92</v>
      </c>
      <c r="J24" s="30">
        <v>751.08</v>
      </c>
      <c r="K24" s="30">
        <v>974.52</v>
      </c>
      <c r="L24" s="30">
        <v>888.38</v>
      </c>
      <c r="M24" s="30">
        <v>489.95</v>
      </c>
      <c r="N24" s="30">
        <v>263.82</v>
      </c>
      <c r="O24" s="30">
        <f t="shared" si="5"/>
        <v>9204.11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644.15</v>
      </c>
      <c r="E25" s="30">
        <v>196.75</v>
      </c>
      <c r="F25" s="30">
        <v>648.24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839.64</v>
      </c>
      <c r="L25" s="30">
        <v>745.28</v>
      </c>
      <c r="M25" s="30">
        <v>421.81</v>
      </c>
      <c r="N25" s="30">
        <v>221.03</v>
      </c>
      <c r="O25" s="30">
        <f t="shared" si="5"/>
        <v>7809.76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36517.37</v>
      </c>
      <c r="C29" s="30">
        <f>+C30+C32+C52+C53+C56-C57</f>
        <v>7858.980000000003</v>
      </c>
      <c r="D29" s="30">
        <f t="shared" si="6"/>
        <v>-29423.539999999994</v>
      </c>
      <c r="E29" s="30">
        <f t="shared" si="6"/>
        <v>8066.519999999999</v>
      </c>
      <c r="F29" s="30">
        <f t="shared" si="6"/>
        <v>-1949.1100000000079</v>
      </c>
      <c r="G29" s="30">
        <f t="shared" si="6"/>
        <v>13989.260000000002</v>
      </c>
      <c r="H29" s="30">
        <f t="shared" si="6"/>
        <v>-9126.58</v>
      </c>
      <c r="I29" s="30">
        <f t="shared" si="6"/>
        <v>-26463.439999999988</v>
      </c>
      <c r="J29" s="30">
        <f t="shared" si="6"/>
        <v>-20948.89</v>
      </c>
      <c r="K29" s="30">
        <f t="shared" si="6"/>
        <v>-1125.6200000000026</v>
      </c>
      <c r="L29" s="30">
        <f t="shared" si="6"/>
        <v>19694.990000000005</v>
      </c>
      <c r="M29" s="30">
        <f t="shared" si="6"/>
        <v>8653.380000000001</v>
      </c>
      <c r="N29" s="30">
        <f t="shared" si="6"/>
        <v>-963.5499999999993</v>
      </c>
      <c r="O29" s="30">
        <f t="shared" si="6"/>
        <v>4779.769999999786</v>
      </c>
    </row>
    <row r="30" spans="1:15" ht="18.75" customHeight="1">
      <c r="A30" s="26" t="s">
        <v>39</v>
      </c>
      <c r="B30" s="31">
        <f>+B31</f>
        <v>-55382.8</v>
      </c>
      <c r="C30" s="31">
        <f>+C31</f>
        <v>-60284.4</v>
      </c>
      <c r="D30" s="31">
        <f aca="true" t="shared" si="7" ref="D30:O30">+D31</f>
        <v>-42187.2</v>
      </c>
      <c r="E30" s="31">
        <f t="shared" si="7"/>
        <v>-8839.6</v>
      </c>
      <c r="F30" s="31">
        <f t="shared" si="7"/>
        <v>-34544.4</v>
      </c>
      <c r="G30" s="31">
        <f t="shared" si="7"/>
        <v>-49887.2</v>
      </c>
      <c r="H30" s="31">
        <f t="shared" si="7"/>
        <v>-8263.2</v>
      </c>
      <c r="I30" s="31">
        <f t="shared" si="7"/>
        <v>-66356.4</v>
      </c>
      <c r="J30" s="31">
        <f t="shared" si="7"/>
        <v>-46618</v>
      </c>
      <c r="K30" s="31">
        <f t="shared" si="7"/>
        <v>-36018.4</v>
      </c>
      <c r="L30" s="31">
        <f t="shared" si="7"/>
        <v>-31094.8</v>
      </c>
      <c r="M30" s="31">
        <f t="shared" si="7"/>
        <v>-23654.4</v>
      </c>
      <c r="N30" s="31">
        <f t="shared" si="7"/>
        <v>-17974</v>
      </c>
      <c r="O30" s="31">
        <f t="shared" si="7"/>
        <v>-481104.8000000001</v>
      </c>
    </row>
    <row r="31" spans="1:26" ht="18.75" customHeight="1">
      <c r="A31" s="27" t="s">
        <v>40</v>
      </c>
      <c r="B31" s="16">
        <f>ROUND((-B9)*$G$3,2)</f>
        <v>-55382.8</v>
      </c>
      <c r="C31" s="16">
        <f aca="true" t="shared" si="8" ref="C31:N31">ROUND((-C9)*$G$3,2)</f>
        <v>-60284.4</v>
      </c>
      <c r="D31" s="16">
        <f t="shared" si="8"/>
        <v>-42187.2</v>
      </c>
      <c r="E31" s="16">
        <f t="shared" si="8"/>
        <v>-8839.6</v>
      </c>
      <c r="F31" s="16">
        <f t="shared" si="8"/>
        <v>-34544.4</v>
      </c>
      <c r="G31" s="16">
        <f t="shared" si="8"/>
        <v>-49887.2</v>
      </c>
      <c r="H31" s="16">
        <f t="shared" si="8"/>
        <v>-8263.2</v>
      </c>
      <c r="I31" s="16">
        <f t="shared" si="8"/>
        <v>-66356.4</v>
      </c>
      <c r="J31" s="16">
        <f t="shared" si="8"/>
        <v>-46618</v>
      </c>
      <c r="K31" s="16">
        <f t="shared" si="8"/>
        <v>-36018.4</v>
      </c>
      <c r="L31" s="16">
        <f t="shared" si="8"/>
        <v>-31094.8</v>
      </c>
      <c r="M31" s="16">
        <f t="shared" si="8"/>
        <v>-23654.4</v>
      </c>
      <c r="N31" s="16">
        <f t="shared" si="8"/>
        <v>-17974</v>
      </c>
      <c r="O31" s="32">
        <f aca="true" t="shared" si="9" ref="O31:O57">SUM(B31:N31)</f>
        <v>-481104.8000000001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-6347.07</v>
      </c>
      <c r="C32" s="31">
        <f aca="true" t="shared" si="10" ref="C32:O32">SUM(C33:C50)</f>
        <v>-4730.36</v>
      </c>
      <c r="D32" s="31">
        <f t="shared" si="10"/>
        <v>-3966.92</v>
      </c>
      <c r="E32" s="31">
        <f t="shared" si="10"/>
        <v>-1272.41</v>
      </c>
      <c r="F32" s="31">
        <f t="shared" si="10"/>
        <v>-4251.34</v>
      </c>
      <c r="G32" s="31">
        <f t="shared" si="10"/>
        <v>-6137.49</v>
      </c>
      <c r="H32" s="31">
        <f t="shared" si="10"/>
        <v>-1077.8</v>
      </c>
      <c r="I32" s="31">
        <f t="shared" si="10"/>
        <v>-4670.48</v>
      </c>
      <c r="J32" s="31">
        <f t="shared" si="10"/>
        <v>-4176.49</v>
      </c>
      <c r="K32" s="31">
        <f t="shared" si="10"/>
        <v>-5418.96</v>
      </c>
      <c r="L32" s="31">
        <f t="shared" si="10"/>
        <v>-4939.93</v>
      </c>
      <c r="M32" s="31">
        <f t="shared" si="10"/>
        <v>-2724.45</v>
      </c>
      <c r="N32" s="31">
        <f t="shared" si="10"/>
        <v>-1467.02</v>
      </c>
      <c r="O32" s="31">
        <f t="shared" si="10"/>
        <v>-51180.71999999999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702000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5769000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-6347.07</v>
      </c>
      <c r="C41" s="33">
        <v>-4730.36</v>
      </c>
      <c r="D41" s="33">
        <v>-3966.92</v>
      </c>
      <c r="E41" s="33">
        <v>-1272.41</v>
      </c>
      <c r="F41" s="33">
        <v>-4251.34</v>
      </c>
      <c r="G41" s="33">
        <v>-6137.49</v>
      </c>
      <c r="H41" s="33">
        <v>-1077.8</v>
      </c>
      <c r="I41" s="33">
        <v>-4670.48</v>
      </c>
      <c r="J41" s="33">
        <v>-4176.49</v>
      </c>
      <c r="K41" s="33">
        <v>-5418.96</v>
      </c>
      <c r="L41" s="33">
        <v>-4939.93</v>
      </c>
      <c r="M41" s="33">
        <v>-2724.45</v>
      </c>
      <c r="N41" s="33">
        <v>-1467.02</v>
      </c>
      <c r="O41" s="33">
        <f t="shared" si="9"/>
        <v>-51180.71999999999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98247.24</v>
      </c>
      <c r="C52" s="35">
        <v>72873.74</v>
      </c>
      <c r="D52" s="35">
        <v>16730.58</v>
      </c>
      <c r="E52" s="35">
        <v>18178.53</v>
      </c>
      <c r="F52" s="35">
        <v>36846.63</v>
      </c>
      <c r="G52" s="35">
        <v>70013.95</v>
      </c>
      <c r="H52" s="35">
        <f>1416.53-1202.11</f>
        <v>214.42000000000007</v>
      </c>
      <c r="I52" s="35">
        <v>44563.44</v>
      </c>
      <c r="J52" s="35">
        <v>29845.6</v>
      </c>
      <c r="K52" s="35">
        <v>40311.74</v>
      </c>
      <c r="L52" s="35">
        <v>55729.72</v>
      </c>
      <c r="M52" s="35">
        <v>35032.23</v>
      </c>
      <c r="N52" s="35">
        <v>18477.47</v>
      </c>
      <c r="O52" s="33">
        <f t="shared" si="9"/>
        <v>537065.2899999999</v>
      </c>
      <c r="P52"/>
      <c r="Q52" s="43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1509269.6699999997</v>
      </c>
      <c r="C55" s="36">
        <f t="shared" si="12"/>
        <v>1086302.1099999999</v>
      </c>
      <c r="D55" s="36">
        <f t="shared" si="12"/>
        <v>883461.94</v>
      </c>
      <c r="E55" s="36">
        <f t="shared" si="12"/>
        <v>298693.9600000001</v>
      </c>
      <c r="F55" s="36">
        <f t="shared" si="12"/>
        <v>972800.89</v>
      </c>
      <c r="G55" s="36">
        <f t="shared" si="12"/>
        <v>1422209.6700000002</v>
      </c>
      <c r="H55" s="36">
        <f t="shared" si="12"/>
        <v>239160.06999999998</v>
      </c>
      <c r="I55" s="36">
        <f t="shared" si="12"/>
        <v>1054667.53</v>
      </c>
      <c r="J55" s="36">
        <f t="shared" si="12"/>
        <v>933552.06</v>
      </c>
      <c r="K55" s="36">
        <f t="shared" si="12"/>
        <v>1244822.0199999998</v>
      </c>
      <c r="L55" s="36">
        <f t="shared" si="12"/>
        <v>1158529.9399999997</v>
      </c>
      <c r="M55" s="36">
        <f t="shared" si="12"/>
        <v>644490.0900000001</v>
      </c>
      <c r="N55" s="36">
        <f t="shared" si="12"/>
        <v>329381.39</v>
      </c>
      <c r="O55" s="36">
        <f>SUM(B55:N55)</f>
        <v>11777341.34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1509269.67</v>
      </c>
      <c r="C61" s="51">
        <f t="shared" si="13"/>
        <v>1086302.1099999999</v>
      </c>
      <c r="D61" s="51">
        <f t="shared" si="13"/>
        <v>883461.94</v>
      </c>
      <c r="E61" s="51">
        <f t="shared" si="13"/>
        <v>298693.96</v>
      </c>
      <c r="F61" s="51">
        <f t="shared" si="13"/>
        <v>972800.89</v>
      </c>
      <c r="G61" s="51">
        <f t="shared" si="13"/>
        <v>1422209.67</v>
      </c>
      <c r="H61" s="51">
        <f t="shared" si="13"/>
        <v>239160.07</v>
      </c>
      <c r="I61" s="51">
        <f t="shared" si="13"/>
        <v>1054667.53</v>
      </c>
      <c r="J61" s="51">
        <f t="shared" si="13"/>
        <v>933552.06</v>
      </c>
      <c r="K61" s="51">
        <f t="shared" si="13"/>
        <v>1244822.01</v>
      </c>
      <c r="L61" s="51">
        <f t="shared" si="13"/>
        <v>1158529.94</v>
      </c>
      <c r="M61" s="51">
        <f t="shared" si="13"/>
        <v>644490.08</v>
      </c>
      <c r="N61" s="51">
        <f t="shared" si="13"/>
        <v>329381.39</v>
      </c>
      <c r="O61" s="36">
        <f t="shared" si="13"/>
        <v>11777341.320000002</v>
      </c>
      <c r="Q61"/>
    </row>
    <row r="62" spans="1:18" ht="18.75" customHeight="1">
      <c r="A62" s="26" t="s">
        <v>52</v>
      </c>
      <c r="B62" s="51">
        <v>1230601.82</v>
      </c>
      <c r="C62" s="51">
        <v>771948.23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2002550.05</v>
      </c>
      <c r="P62"/>
      <c r="Q62"/>
      <c r="R62" s="43"/>
    </row>
    <row r="63" spans="1:16" ht="18.75" customHeight="1">
      <c r="A63" s="26" t="s">
        <v>53</v>
      </c>
      <c r="B63" s="51">
        <v>278667.85</v>
      </c>
      <c r="C63" s="51">
        <v>314353.88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593021.73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883461.94</v>
      </c>
      <c r="E64" s="52">
        <v>0</v>
      </c>
      <c r="F64" s="52">
        <v>0</v>
      </c>
      <c r="G64" s="52">
        <v>0</v>
      </c>
      <c r="H64" s="51">
        <v>239160.07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1122622.01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298693.96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298693.96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972800.89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972800.89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1422209.67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1422209.67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1054667.53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1054667.53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933552.06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933552.06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1244822.01</v>
      </c>
      <c r="L70" s="31">
        <v>1158529.94</v>
      </c>
      <c r="M70" s="52">
        <v>0</v>
      </c>
      <c r="N70" s="52">
        <v>0</v>
      </c>
      <c r="O70" s="36">
        <f t="shared" si="14"/>
        <v>2403351.95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644490.08</v>
      </c>
      <c r="N71" s="52">
        <v>0</v>
      </c>
      <c r="O71" s="36">
        <f t="shared" si="14"/>
        <v>644490.08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329381.39</v>
      </c>
      <c r="O72" s="55">
        <f t="shared" si="14"/>
        <v>329381.39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2022-06-29T21:20:47Z</dcterms:modified>
  <cp:category/>
  <cp:version/>
  <cp:contentType/>
  <cp:contentStatus/>
</cp:coreProperties>
</file>