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<sst xmlns="http://schemas.openxmlformats.org/spreadsheetml/2006/main" count="90" uniqueCount="87">
  <si>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</si>
  <si>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</si>
  <si>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</si>
  <si>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</si>
  <si>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</si>
  <si>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</si>
  <si>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</si>
  <si>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</si>
  <si>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</si>
  <si>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</si>
  <si>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</si>
  <si>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</si>
  <si>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</si>
  <si>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</si>
  <si>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</si>
  <si>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</si>
  <si>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</si>
  <si>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</si>
  <si>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</si>
  <si>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</si>
  <si>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</si>
  <si>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</si>
  <si>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</si>
  <si>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</si>
  <si>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</si>
  <si>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</si>
  <si>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</si>
  <si>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</si>
  <si>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</si>
  <si>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</si>
  <si>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</si>
  <si>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</si>
  <si>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</si>
  <si>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</si>
  <si>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</si>
  <si>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</si>
  <si>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</si>
  <si>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</si>
  <si>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</si>
  <si>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</si>
  <si>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</si>
  <si>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</si>
  <si>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</si>
  <si>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</si>
  <si>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</si>
  <si>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</si>
  <si>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</si>
  <si>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</si>
  <si>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</si>
  <si>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</si>
  <si>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</si>
  <si>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</si>
  <si>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</si>
  <si>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</si>
  <si>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</si>
  <si>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</si>
  <si>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</si>
  <si>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</si>
  <si>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</si>
  <si>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</si>
  <si>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</si>
  <si>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</si>
  <si>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</si>
  <si>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</si>
  <si>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21/06/22 - VENCIMENTO 28/06/22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</si>
  <si>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</si>
  <si>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</si>
  <si>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</si>
  <si>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</si>
  <si>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</si>
  <si>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</si>
  <si>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</si>
  <si>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</si>
  <si>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</si>
  <si>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</si>
  <si>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</si>
  <si>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</si>
  <si>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</si>
  <si>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</si>
  <si>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</si>
  <si>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</si>
  <si>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</si>
  <si>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</si>
  <si>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</si>
  <si>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</si>
  <si>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</si>
  <si>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D7; revisões de passageiros, fator de transição e ar condicionado, mês maio/22; total de 1.235.597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</si>
</sst>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386897</v>
      </c>
      <c r="C7" s="9">
        <f t="shared" si="0"/>
        <v>276763</v>
      </c>
      <c r="D7" s="9">
        <f t="shared" si="0"/>
        <v>264345</v>
      </c>
      <c r="E7" s="9">
        <f t="shared" si="0"/>
        <v>66221</v>
      </c>
      <c r="F7" s="9">
        <f t="shared" si="0"/>
        <v>233016</v>
      </c>
      <c r="G7" s="9">
        <f t="shared" si="0"/>
        <v>364402</v>
      </c>
      <c r="H7" s="9">
        <f t="shared" si="0"/>
        <v>43201</v>
      </c>
      <c r="I7" s="9">
        <f t="shared" si="0"/>
        <v>289432</v>
      </c>
      <c r="J7" s="9">
        <f t="shared" si="0"/>
        <v>234063</v>
      </c>
      <c r="K7" s="9">
        <f t="shared" si="0"/>
        <v>352194</v>
      </c>
      <c r="L7" s="9">
        <f t="shared" si="0"/>
        <v>273458</v>
      </c>
      <c r="M7" s="9">
        <f t="shared" si="0"/>
        <v>130441</v>
      </c>
      <c r="N7" s="9">
        <f t="shared" si="0"/>
        <v>82289</v>
      </c>
      <c r="O7" s="9">
        <f t="shared" si="0"/>
        <v>2996722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12832</v>
      </c>
      <c r="C8" s="11">
        <f t="shared" si="1"/>
        <v>13795</v>
      </c>
      <c r="D8" s="11">
        <f t="shared" si="1"/>
        <v>9632</v>
      </c>
      <c r="E8" s="11">
        <f t="shared" si="1"/>
        <v>1973</v>
      </c>
      <c r="F8" s="11">
        <f t="shared" si="1"/>
        <v>7916</v>
      </c>
      <c r="G8" s="11">
        <f t="shared" si="1"/>
        <v>11244</v>
      </c>
      <c r="H8" s="11">
        <f t="shared" si="1"/>
        <v>1903</v>
      </c>
      <c r="I8" s="11">
        <f t="shared" si="1"/>
        <v>15306</v>
      </c>
      <c r="J8" s="11">
        <f t="shared" si="1"/>
        <v>10525</v>
      </c>
      <c r="K8" s="11">
        <f t="shared" si="1"/>
        <v>8422</v>
      </c>
      <c r="L8" s="11">
        <f t="shared" si="1"/>
        <v>7057</v>
      </c>
      <c r="M8" s="11">
        <f t="shared" si="1"/>
        <v>5478</v>
      </c>
      <c r="N8" s="11">
        <f t="shared" si="1"/>
        <v>4115</v>
      </c>
      <c r="O8" s="11">
        <f t="shared" si="1"/>
        <v>110198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12832</v>
      </c>
      <c r="C9" s="11">
        <v>13795</v>
      </c>
      <c r="D9" s="11">
        <v>9632</v>
      </c>
      <c r="E9" s="11">
        <v>1973</v>
      </c>
      <c r="F9" s="11">
        <v>7916</v>
      </c>
      <c r="G9" s="11">
        <v>11244</v>
      </c>
      <c r="H9" s="11">
        <v>1903</v>
      </c>
      <c r="I9" s="11">
        <v>15303</v>
      </c>
      <c r="J9" s="11">
        <v>10525</v>
      </c>
      <c r="K9" s="11">
        <v>8415</v>
      </c>
      <c r="L9" s="11">
        <v>7057</v>
      </c>
      <c r="M9" s="11">
        <v>5475</v>
      </c>
      <c r="N9" s="11">
        <v>4103</v>
      </c>
      <c r="O9" s="11">
        <f>SUM(B9:N9)</f>
        <v>110173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7</v>
      </c>
      <c r="L10" s="13">
        <v>0</v>
      </c>
      <c r="M10" s="13">
        <v>3</v>
      </c>
      <c r="N10" s="13">
        <v>12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374065</v>
      </c>
      <c r="C11" s="13">
        <v>262968</v>
      </c>
      <c r="D11" s="13">
        <v>254713</v>
      </c>
      <c r="E11" s="13">
        <v>64248</v>
      </c>
      <c r="F11" s="13">
        <v>225100</v>
      </c>
      <c r="G11" s="13">
        <v>353158</v>
      </c>
      <c r="H11" s="13">
        <v>41298</v>
      </c>
      <c r="I11" s="13">
        <v>274126</v>
      </c>
      <c r="J11" s="13">
        <v>223538</v>
      </c>
      <c r="K11" s="13">
        <v>343772</v>
      </c>
      <c r="L11" s="13">
        <v>266401</v>
      </c>
      <c r="M11" s="13">
        <v>124963</v>
      </c>
      <c r="N11" s="13">
        <v>78174</v>
      </c>
      <c r="O11" s="11">
        <f>SUM(B11:N11)</f>
        <v>2886524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1.241631272428235</v>
      </c>
      <c r="C16" s="19">
        <v>1.25192410381556</v>
      </c>
      <c r="D16" s="19">
        <v>1.282225726601642</v>
      </c>
      <c r="E16" s="19">
        <v>0.925857182474608</v>
      </c>
      <c r="F16" s="19">
        <v>1.344668380780513</v>
      </c>
      <c r="G16" s="19">
        <v>1.485044780617322</v>
      </c>
      <c r="H16" s="19">
        <v>1.689606091059386</v>
      </c>
      <c r="I16" s="19">
        <v>1.202602605188942</v>
      </c>
      <c r="J16" s="19">
        <v>1.315037330724627</v>
      </c>
      <c r="K16" s="19">
        <v>1.192292517104975</v>
      </c>
      <c r="L16" s="19">
        <v>1.224505889585596</v>
      </c>
      <c r="M16" s="19">
        <v>1.250812877730923</v>
      </c>
      <c r="N16" s="19">
        <v>1.144435763020895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1473612.0199999998</v>
      </c>
      <c r="C18" s="24">
        <f t="shared" si="2"/>
        <v>1073428.85</v>
      </c>
      <c r="D18" s="24">
        <f t="shared" si="2"/>
        <v>909247.5199999999</v>
      </c>
      <c r="E18" s="24">
        <f t="shared" si="2"/>
        <v>287589.19</v>
      </c>
      <c r="F18" s="24">
        <f t="shared" si="2"/>
        <v>971640.4499999998</v>
      </c>
      <c r="G18" s="24">
        <f t="shared" si="2"/>
        <v>1403307.3</v>
      </c>
      <c r="H18" s="24">
        <f t="shared" si="2"/>
        <v>249927.18</v>
      </c>
      <c r="I18" s="24">
        <f t="shared" si="2"/>
        <v>1077560.9</v>
      </c>
      <c r="J18" s="24">
        <f t="shared" si="2"/>
        <v>945886.1100000001</v>
      </c>
      <c r="K18" s="24">
        <f t="shared" si="2"/>
        <v>1247241.85</v>
      </c>
      <c r="L18" s="24">
        <f t="shared" si="2"/>
        <v>1137108.7599999998</v>
      </c>
      <c r="M18" s="24">
        <f t="shared" si="2"/>
        <v>641073.4400000002</v>
      </c>
      <c r="N18" s="24">
        <f t="shared" si="2"/>
        <v>330026.33999999997</v>
      </c>
      <c r="O18" s="24">
        <f>O19+O20+O21+O22+O23+O24+O25+O27</f>
        <v>11744014.339999998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1078204.56</v>
      </c>
      <c r="C19" s="30">
        <f t="shared" si="3"/>
        <v>796773</v>
      </c>
      <c r="D19" s="30">
        <f t="shared" si="3"/>
        <v>667418.26</v>
      </c>
      <c r="E19" s="30">
        <f t="shared" si="3"/>
        <v>285631.04</v>
      </c>
      <c r="F19" s="30">
        <f t="shared" si="3"/>
        <v>681921.32</v>
      </c>
      <c r="G19" s="30">
        <f t="shared" si="3"/>
        <v>877443.58</v>
      </c>
      <c r="H19" s="30">
        <f t="shared" si="3"/>
        <v>139664.51</v>
      </c>
      <c r="I19" s="30">
        <f t="shared" si="3"/>
        <v>827370.32</v>
      </c>
      <c r="J19" s="30">
        <f t="shared" si="3"/>
        <v>672977.94</v>
      </c>
      <c r="K19" s="30">
        <f t="shared" si="3"/>
        <v>957192.85</v>
      </c>
      <c r="L19" s="30">
        <f t="shared" si="3"/>
        <v>846215.78</v>
      </c>
      <c r="M19" s="30">
        <f t="shared" si="3"/>
        <v>465791.77</v>
      </c>
      <c r="N19" s="30">
        <f t="shared" si="3"/>
        <v>265423.17</v>
      </c>
      <c r="O19" s="30">
        <f>SUM(B19:N19)</f>
        <v>8562028.1</v>
      </c>
    </row>
    <row r="20" spans="1:23" ht="18.75" customHeight="1">
      <c r="A20" s="26" t="s">
        <v>35</v>
      </c>
      <c r="B20" s="30">
        <f>IF(B16&lt;&gt;0,ROUND((B16-1)*B19,2),0)</f>
        <v>260527.94</v>
      </c>
      <c r="C20" s="30">
        <f aca="true" t="shared" si="4" ref="C20:N20">IF(C16&lt;&gt;0,ROUND((C16-1)*C19,2),0)</f>
        <v>200726.32</v>
      </c>
      <c r="D20" s="30">
        <f t="shared" si="4"/>
        <v>188362.6</v>
      </c>
      <c r="E20" s="30">
        <f t="shared" si="4"/>
        <v>-21177.49</v>
      </c>
      <c r="F20" s="30">
        <f t="shared" si="4"/>
        <v>235036.72</v>
      </c>
      <c r="G20" s="30">
        <f t="shared" si="4"/>
        <v>425599.43</v>
      </c>
      <c r="H20" s="30">
        <f t="shared" si="4"/>
        <v>96313.5</v>
      </c>
      <c r="I20" s="30">
        <f t="shared" si="4"/>
        <v>167627.38</v>
      </c>
      <c r="J20" s="30">
        <f t="shared" si="4"/>
        <v>212013.17</v>
      </c>
      <c r="K20" s="30">
        <f t="shared" si="4"/>
        <v>184061.02</v>
      </c>
      <c r="L20" s="30">
        <f t="shared" si="4"/>
        <v>189980.43</v>
      </c>
      <c r="M20" s="30">
        <f t="shared" si="4"/>
        <v>116826.57</v>
      </c>
      <c r="N20" s="30">
        <f t="shared" si="4"/>
        <v>38336.6</v>
      </c>
      <c r="O20" s="30">
        <f aca="true" t="shared" si="5" ref="O20:O27">SUM(B20:N20)</f>
        <v>2294234.19</v>
      </c>
      <c r="W20" s="60"/>
    </row>
    <row r="21" spans="1:15" ht="18.75" customHeight="1">
      <c r="A21" s="26" t="s">
        <v>36</v>
      </c>
      <c r="B21" s="30">
        <v>72353.38</v>
      </c>
      <c r="C21" s="30">
        <v>47931.5</v>
      </c>
      <c r="D21" s="30">
        <v>30243.99</v>
      </c>
      <c r="E21" s="30">
        <v>12568.62</v>
      </c>
      <c r="F21" s="30">
        <v>36509.59</v>
      </c>
      <c r="G21" s="30">
        <v>57068.92</v>
      </c>
      <c r="H21" s="30">
        <v>6342.93</v>
      </c>
      <c r="I21" s="30">
        <v>40166.93</v>
      </c>
      <c r="J21" s="30">
        <v>40860.44</v>
      </c>
      <c r="K21" s="30">
        <v>63853.82</v>
      </c>
      <c r="L21" s="30">
        <v>59109.74</v>
      </c>
      <c r="M21" s="30">
        <v>28453.68</v>
      </c>
      <c r="N21" s="30">
        <v>15956.5</v>
      </c>
      <c r="O21" s="30">
        <f t="shared" si="5"/>
        <v>511420.04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1144.12</v>
      </c>
      <c r="C24" s="30">
        <v>848</v>
      </c>
      <c r="D24" s="30">
        <v>710.7</v>
      </c>
      <c r="E24" s="30">
        <v>226.13</v>
      </c>
      <c r="F24" s="30">
        <v>761.85</v>
      </c>
      <c r="G24" s="30">
        <v>1101.05</v>
      </c>
      <c r="H24" s="30">
        <v>196.52</v>
      </c>
      <c r="I24" s="30">
        <v>837.23</v>
      </c>
      <c r="J24" s="30">
        <v>743.01</v>
      </c>
      <c r="K24" s="30">
        <v>974.52</v>
      </c>
      <c r="L24" s="30">
        <v>885.68</v>
      </c>
      <c r="M24" s="30">
        <v>495.34</v>
      </c>
      <c r="N24" s="30">
        <v>258.45</v>
      </c>
      <c r="O24" s="30">
        <f t="shared" si="5"/>
        <v>9182.600000000002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648.22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839.59</v>
      </c>
      <c r="L25" s="30">
        <v>745.28</v>
      </c>
      <c r="M25" s="30">
        <v>421.81</v>
      </c>
      <c r="N25" s="30">
        <v>221.03</v>
      </c>
      <c r="O25" s="30">
        <f t="shared" si="5"/>
        <v>7809.69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1007808.1600000001</v>
      </c>
      <c r="C29" s="30">
        <f>+C30+C32+C52+C53+C56-C57</f>
        <v>709620.66</v>
      </c>
      <c r="D29" s="30">
        <f t="shared" si="6"/>
        <v>614021.08</v>
      </c>
      <c r="E29" s="30">
        <f t="shared" si="6"/>
        <v>3722.819999999998</v>
      </c>
      <c r="F29" s="30">
        <f t="shared" si="6"/>
        <v>713493.8999999999</v>
      </c>
      <c r="G29" s="30">
        <f t="shared" si="6"/>
        <v>-55664.29999999999</v>
      </c>
      <c r="H29" s="30">
        <f t="shared" si="6"/>
        <v>144558.22</v>
      </c>
      <c r="I29" s="30">
        <f t="shared" si="6"/>
        <v>769917.7300000001</v>
      </c>
      <c r="J29" s="30">
        <f t="shared" si="6"/>
        <v>-194441.25999999995</v>
      </c>
      <c r="K29" s="30">
        <f t="shared" si="6"/>
        <v>924997.1600000003</v>
      </c>
      <c r="L29" s="30">
        <f t="shared" si="6"/>
        <v>861048.98</v>
      </c>
      <c r="M29" s="30">
        <f t="shared" si="6"/>
        <v>-26483.14</v>
      </c>
      <c r="N29" s="30">
        <f t="shared" si="6"/>
        <v>-29009.7</v>
      </c>
      <c r="O29" s="30">
        <f t="shared" si="6"/>
        <v>5443590.3100000005</v>
      </c>
    </row>
    <row r="30" spans="1:15" ht="18.75" customHeight="1">
      <c r="A30" s="26" t="s">
        <v>39</v>
      </c>
      <c r="B30" s="31">
        <f>+B31</f>
        <v>-56460.8</v>
      </c>
      <c r="C30" s="31">
        <f>+C31</f>
        <v>-60698</v>
      </c>
      <c r="D30" s="31">
        <f aca="true" t="shared" si="7" ref="D30:O30">+D31</f>
        <v>-42380.8</v>
      </c>
      <c r="E30" s="31">
        <f t="shared" si="7"/>
        <v>-8681.2</v>
      </c>
      <c r="F30" s="31">
        <f t="shared" si="7"/>
        <v>-34830.4</v>
      </c>
      <c r="G30" s="31">
        <f t="shared" si="7"/>
        <v>-49473.6</v>
      </c>
      <c r="H30" s="31">
        <f t="shared" si="7"/>
        <v>-8373.2</v>
      </c>
      <c r="I30" s="31">
        <f t="shared" si="7"/>
        <v>-67333.2</v>
      </c>
      <c r="J30" s="31">
        <f t="shared" si="7"/>
        <v>-46310</v>
      </c>
      <c r="K30" s="31">
        <f t="shared" si="7"/>
        <v>-37026</v>
      </c>
      <c r="L30" s="31">
        <f t="shared" si="7"/>
        <v>-31050.8</v>
      </c>
      <c r="M30" s="31">
        <f t="shared" si="7"/>
        <v>-24090</v>
      </c>
      <c r="N30" s="31">
        <f t="shared" si="7"/>
        <v>-18053.2</v>
      </c>
      <c r="O30" s="31">
        <f t="shared" si="7"/>
        <v>-484761.2</v>
      </c>
    </row>
    <row r="31" spans="1:26" ht="18.75" customHeight="1">
      <c r="A31" s="27" t="s">
        <v>40</v>
      </c>
      <c r="B31" s="16">
        <f>ROUND((-B9)*$G$3,2)</f>
        <v>-56460.8</v>
      </c>
      <c r="C31" s="16">
        <f aca="true" t="shared" si="8" ref="C31:N31">ROUND((-C9)*$G$3,2)</f>
        <v>-60698</v>
      </c>
      <c r="D31" s="16">
        <f t="shared" si="8"/>
        <v>-42380.8</v>
      </c>
      <c r="E31" s="16">
        <f t="shared" si="8"/>
        <v>-8681.2</v>
      </c>
      <c r="F31" s="16">
        <f t="shared" si="8"/>
        <v>-34830.4</v>
      </c>
      <c r="G31" s="16">
        <f t="shared" si="8"/>
        <v>-49473.6</v>
      </c>
      <c r="H31" s="16">
        <f t="shared" si="8"/>
        <v>-8373.2</v>
      </c>
      <c r="I31" s="16">
        <f t="shared" si="8"/>
        <v>-67333.2</v>
      </c>
      <c r="J31" s="16">
        <f t="shared" si="8"/>
        <v>-46310</v>
      </c>
      <c r="K31" s="16">
        <f t="shared" si="8"/>
        <v>-37026</v>
      </c>
      <c r="L31" s="16">
        <f t="shared" si="8"/>
        <v>-31050.8</v>
      </c>
      <c r="M31" s="16">
        <f t="shared" si="8"/>
        <v>-24090</v>
      </c>
      <c r="N31" s="16">
        <f t="shared" si="8"/>
        <v>-18053.2</v>
      </c>
      <c r="O31" s="32">
        <f aca="true" t="shared" si="9" ref="O31:O57">SUM(B31:N31)</f>
        <v>-484761.2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1064637.96</v>
      </c>
      <c r="C32" s="31">
        <f aca="true" t="shared" si="10" ref="C32:O32">SUM(C33:C50)</f>
        <v>769284.61</v>
      </c>
      <c r="D32" s="31">
        <f t="shared" si="10"/>
        <v>653048.05</v>
      </c>
      <c r="E32" s="31">
        <f t="shared" si="10"/>
        <v>-1257.44</v>
      </c>
      <c r="F32" s="31">
        <f t="shared" si="10"/>
        <v>706763.63</v>
      </c>
      <c r="G32" s="31">
        <f t="shared" si="10"/>
        <v>-6122.52</v>
      </c>
      <c r="H32" s="31">
        <f t="shared" si="10"/>
        <v>158207.23</v>
      </c>
      <c r="I32" s="31">
        <f t="shared" si="10"/>
        <v>724344.49</v>
      </c>
      <c r="J32" s="31">
        <f t="shared" si="10"/>
        <v>-4131.58</v>
      </c>
      <c r="K32" s="31">
        <f t="shared" si="10"/>
        <v>966581.04</v>
      </c>
      <c r="L32" s="31">
        <f t="shared" si="10"/>
        <v>886075.04</v>
      </c>
      <c r="M32" s="31">
        <f t="shared" si="10"/>
        <v>-2754.39</v>
      </c>
      <c r="N32" s="31">
        <f t="shared" si="10"/>
        <v>-1437.07</v>
      </c>
      <c r="O32" s="31">
        <f t="shared" si="10"/>
        <v>5913239.05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2124000</v>
      </c>
      <c r="C38" s="33">
        <v>1543500</v>
      </c>
      <c r="D38" s="33">
        <v>1278000</v>
      </c>
      <c r="E38" s="33">
        <v>0</v>
      </c>
      <c r="F38" s="33">
        <v>1413000</v>
      </c>
      <c r="G38" s="33">
        <v>0</v>
      </c>
      <c r="H38" s="33">
        <v>312300</v>
      </c>
      <c r="I38" s="33">
        <v>1476000</v>
      </c>
      <c r="J38" s="33">
        <v>0</v>
      </c>
      <c r="K38" s="33">
        <v>1872000</v>
      </c>
      <c r="L38" s="33">
        <v>1714500</v>
      </c>
      <c r="M38" s="33">
        <v>0</v>
      </c>
      <c r="N38" s="33">
        <v>0</v>
      </c>
      <c r="O38" s="33">
        <f t="shared" si="9"/>
        <v>11733300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-702000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-5769000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-6362.04</v>
      </c>
      <c r="C41" s="33">
        <v>-4715.39</v>
      </c>
      <c r="D41" s="33">
        <v>-3951.95</v>
      </c>
      <c r="E41" s="33">
        <v>-1257.44</v>
      </c>
      <c r="F41" s="33">
        <v>-4236.37</v>
      </c>
      <c r="G41" s="33">
        <v>-6122.52</v>
      </c>
      <c r="H41" s="33">
        <v>-1092.77</v>
      </c>
      <c r="I41" s="33">
        <v>-4655.51</v>
      </c>
      <c r="J41" s="33">
        <v>-4131.58</v>
      </c>
      <c r="K41" s="33">
        <v>-5418.96</v>
      </c>
      <c r="L41" s="33">
        <v>-4924.96</v>
      </c>
      <c r="M41" s="33">
        <v>-2754.39</v>
      </c>
      <c r="N41" s="33">
        <v>-1437.07</v>
      </c>
      <c r="O41" s="33">
        <f t="shared" si="9"/>
        <v>-51060.950000000004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-368.9999999997765</v>
      </c>
      <c r="C52" s="35">
        <v>1034.0499999999993</v>
      </c>
      <c r="D52" s="35">
        <v>3353.8300000000017</v>
      </c>
      <c r="E52" s="35">
        <v>13661.46</v>
      </c>
      <c r="F52" s="35">
        <v>41560.66999999995</v>
      </c>
      <c r="G52" s="35">
        <v>-68.17999999999593</v>
      </c>
      <c r="H52" s="35">
        <f>-4065.5-1210.31</f>
        <v>-5275.8099999999995</v>
      </c>
      <c r="I52" s="35">
        <v>112906.44000000009</v>
      </c>
      <c r="J52" s="35">
        <v>-143999.67999999996</v>
      </c>
      <c r="K52" s="35">
        <v>-4557.879999999814</v>
      </c>
      <c r="L52" s="35">
        <v>6024.739999999977</v>
      </c>
      <c r="M52" s="35">
        <v>361.25000000000045</v>
      </c>
      <c r="N52" s="35">
        <v>-9519.43</v>
      </c>
      <c r="O52" s="33">
        <f t="shared" si="9"/>
        <v>15112.46000000045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2481420.1799999997</v>
      </c>
      <c r="C55" s="36">
        <f t="shared" si="12"/>
        <v>1783049.5100000002</v>
      </c>
      <c r="D55" s="36">
        <f t="shared" si="12"/>
        <v>1523268.5999999999</v>
      </c>
      <c r="E55" s="36">
        <f t="shared" si="12"/>
        <v>291312.01</v>
      </c>
      <c r="F55" s="36">
        <f t="shared" si="12"/>
        <v>1685134.3499999996</v>
      </c>
      <c r="G55" s="36">
        <f t="shared" si="12"/>
        <v>1347643</v>
      </c>
      <c r="H55" s="36">
        <f t="shared" si="12"/>
        <v>394485.4</v>
      </c>
      <c r="I55" s="36">
        <f t="shared" si="12"/>
        <v>1847478.63</v>
      </c>
      <c r="J55" s="36">
        <f t="shared" si="12"/>
        <v>751444.8500000001</v>
      </c>
      <c r="K55" s="36">
        <f t="shared" si="12"/>
        <v>2172239.0100000002</v>
      </c>
      <c r="L55" s="36">
        <f t="shared" si="12"/>
        <v>1998157.7399999998</v>
      </c>
      <c r="M55" s="36">
        <f t="shared" si="12"/>
        <v>614590.3000000002</v>
      </c>
      <c r="N55" s="36">
        <f t="shared" si="12"/>
        <v>301016.63999999996</v>
      </c>
      <c r="O55" s="36">
        <f>SUM(B55:N55)</f>
        <v>17191240.22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2481420.18</v>
      </c>
      <c r="C61" s="51">
        <f t="shared" si="13"/>
        <v>1783049.51</v>
      </c>
      <c r="D61" s="51">
        <f t="shared" si="13"/>
        <v>1523268.6</v>
      </c>
      <c r="E61" s="51">
        <f t="shared" si="13"/>
        <v>291312.01000000007</v>
      </c>
      <c r="F61" s="51">
        <f t="shared" si="13"/>
        <v>1685134.35</v>
      </c>
      <c r="G61" s="51">
        <f t="shared" si="13"/>
        <v>1347642.99</v>
      </c>
      <c r="H61" s="51">
        <f t="shared" si="13"/>
        <v>394485.4</v>
      </c>
      <c r="I61" s="51">
        <f t="shared" si="13"/>
        <v>1847478.62</v>
      </c>
      <c r="J61" s="51">
        <f t="shared" si="13"/>
        <v>751444.85</v>
      </c>
      <c r="K61" s="51">
        <f t="shared" si="13"/>
        <v>2172239.02</v>
      </c>
      <c r="L61" s="51">
        <f t="shared" si="13"/>
        <v>1998157.74</v>
      </c>
      <c r="M61" s="51">
        <f t="shared" si="13"/>
        <v>614590.3</v>
      </c>
      <c r="N61" s="51">
        <f t="shared" si="13"/>
        <v>301016.64</v>
      </c>
      <c r="O61" s="36">
        <f t="shared" si="13"/>
        <v>17191240.21</v>
      </c>
      <c r="Q61"/>
    </row>
    <row r="62" spans="1:18" ht="18.75" customHeight="1">
      <c r="A62" s="26" t="s">
        <v>52</v>
      </c>
      <c r="B62" s="51">
        <v>2016293.87</v>
      </c>
      <c r="C62" s="51">
        <v>1262806.78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3279100.6500000004</v>
      </c>
      <c r="P62"/>
      <c r="Q62"/>
      <c r="R62" s="43"/>
    </row>
    <row r="63" spans="1:16" ht="18.75" customHeight="1">
      <c r="A63" s="26" t="s">
        <v>53</v>
      </c>
      <c r="B63" s="51">
        <v>465126.31</v>
      </c>
      <c r="C63" s="51">
        <v>520242.73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985369.04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1523268.6</v>
      </c>
      <c r="E64" s="52">
        <v>0</v>
      </c>
      <c r="F64" s="52">
        <v>0</v>
      </c>
      <c r="G64" s="52">
        <v>0</v>
      </c>
      <c r="H64" s="51">
        <v>394485.4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1917754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291312.01000000007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291312.01000000007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1685134.35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1685134.35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1347642.99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1347642.99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1847478.62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1847478.62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751444.85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751444.85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2172239.02</v>
      </c>
      <c r="L70" s="31">
        <v>1998157.74</v>
      </c>
      <c r="M70" s="52">
        <v>0</v>
      </c>
      <c r="N70" s="52">
        <v>0</v>
      </c>
      <c r="O70" s="36">
        <f t="shared" si="14"/>
        <v>4170396.76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614590.3</v>
      </c>
      <c r="N71" s="52">
        <v>0</v>
      </c>
      <c r="O71" s="36">
        <f t="shared" si="14"/>
        <v>614590.3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301016.64</v>
      </c>
      <c r="O72" s="55">
        <f t="shared" si="14"/>
        <v>301016.64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="66" customFormat="1" ht="13.5"/>
    <row r="76" s="66" customFormat="1" ht="13.5"/>
    <row r="77" s="66" customFormat="1" ht="13.5"/>
    <row r="78" s="66" customFormat="1" ht="13.5"/>
    <row r="79" s="66" customFormat="1" ht="13.5"/>
    <row r="98" spans="2:14" ht="13.5"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</row>
    <row r="100" spans="2:14" ht="13.5"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2022-06-28T20:33:18Z</dcterms:modified>
  <cp:category/>
  <cp:version/>
  <cp:contentType/>
  <cp:contentStatus/>
</cp:coreProperties>
</file>