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<sst xmlns="http://schemas.openxmlformats.org/spreadsheetml/2006/main" count="90" uniqueCount="87">
  <si>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</si>
  <si>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</si>
  <si>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</si>
  <si>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</si>
  <si>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</si>
  <si>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</si>
  <si>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</si>
  <si>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</si>
  <si>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</si>
  <si>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</si>
  <si>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</si>
  <si>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</si>
  <si>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</si>
  <si>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</si>
  <si>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</si>
  <si>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</si>
  <si>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</si>
  <si>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</si>
  <si>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</si>
  <si>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</si>
  <si>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</si>
  <si>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</si>
  <si>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</si>
  <si>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</si>
  <si>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</si>
  <si>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</si>
  <si>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</si>
  <si>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</si>
  <si>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</si>
  <si>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</si>
  <si>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</si>
  <si>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</si>
  <si>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</si>
  <si>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</si>
  <si>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</si>
  <si>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</si>
  <si>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</si>
  <si>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</si>
  <si>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</si>
  <si>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</si>
  <si>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</si>
  <si>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</si>
  <si>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</si>
  <si>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</si>
  <si>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</si>
  <si>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</si>
  <si>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</si>
  <si>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</si>
  <si>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</si>
  <si>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</si>
  <si>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</si>
  <si>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</si>
  <si>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</si>
  <si>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</si>
  <si>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</si>
  <si>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</si>
  <si>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</si>
  <si>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</si>
  <si>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</si>
  <si>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</si>
  <si>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</si>
  <si>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</si>
  <si>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</si>
  <si>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</si>
  <si>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17/06/22 - VENCIMENTO 24/06/22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</si>
  <si>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</si>
  <si>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</si>
  <si>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</si>
  <si>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</si>
  <si>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</si>
  <si>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</si>
  <si>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</si>
  <si>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</si>
  <si>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</si>
  <si>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</si>
  <si>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</si>
  <si>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</si>
  <si>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</si>
  <si>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</si>
  <si>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</si>
  <si>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</si>
  <si>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</si>
  <si>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</si>
  <si>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</si>
  <si>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5.3. Revisão de Remuneração pelo Transporte Coletivo (1)</t>
  </si>
  <si>
    <t xml:space="preserve">5.4. Revisão de Remuneração pelo Serviço Atende 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</si>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</sst>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322575</v>
      </c>
      <c r="C7" s="9">
        <f t="shared" si="0"/>
        <v>231564</v>
      </c>
      <c r="D7" s="9">
        <f t="shared" si="0"/>
        <v>230313</v>
      </c>
      <c r="E7" s="9">
        <f t="shared" si="0"/>
        <v>55848</v>
      </c>
      <c r="F7" s="9">
        <f t="shared" si="0"/>
        <v>188644</v>
      </c>
      <c r="G7" s="9">
        <f t="shared" si="0"/>
        <v>300524</v>
      </c>
      <c r="H7" s="9">
        <f t="shared" si="0"/>
        <v>36627</v>
      </c>
      <c r="I7" s="9">
        <f t="shared" si="0"/>
        <v>235912</v>
      </c>
      <c r="J7" s="9">
        <f t="shared" si="0"/>
        <v>200478</v>
      </c>
      <c r="K7" s="9">
        <f t="shared" si="0"/>
        <v>303323</v>
      </c>
      <c r="L7" s="9">
        <f t="shared" si="0"/>
        <v>231949</v>
      </c>
      <c r="M7" s="9">
        <f t="shared" si="0"/>
        <v>106433</v>
      </c>
      <c r="N7" s="9">
        <f t="shared" si="0"/>
        <v>68512</v>
      </c>
      <c r="O7" s="9">
        <f t="shared" si="0"/>
        <v>2512702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12799</v>
      </c>
      <c r="C8" s="11">
        <f t="shared" si="1"/>
        <v>13620</v>
      </c>
      <c r="D8" s="11">
        <f t="shared" si="1"/>
        <v>9738</v>
      </c>
      <c r="E8" s="11">
        <f t="shared" si="1"/>
        <v>1930</v>
      </c>
      <c r="F8" s="11">
        <f t="shared" si="1"/>
        <v>7451</v>
      </c>
      <c r="G8" s="11">
        <f t="shared" si="1"/>
        <v>11311</v>
      </c>
      <c r="H8" s="11">
        <f t="shared" si="1"/>
        <v>1886</v>
      </c>
      <c r="I8" s="11">
        <f t="shared" si="1"/>
        <v>14242</v>
      </c>
      <c r="J8" s="11">
        <f t="shared" si="1"/>
        <v>10325</v>
      </c>
      <c r="K8" s="11">
        <f t="shared" si="1"/>
        <v>8397</v>
      </c>
      <c r="L8" s="11">
        <f t="shared" si="1"/>
        <v>6881</v>
      </c>
      <c r="M8" s="11">
        <f t="shared" si="1"/>
        <v>4876</v>
      </c>
      <c r="N8" s="11">
        <f t="shared" si="1"/>
        <v>3919</v>
      </c>
      <c r="O8" s="11">
        <f t="shared" si="1"/>
        <v>107375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12799</v>
      </c>
      <c r="C9" s="11">
        <v>13620</v>
      </c>
      <c r="D9" s="11">
        <v>9738</v>
      </c>
      <c r="E9" s="11">
        <v>1930</v>
      </c>
      <c r="F9" s="11">
        <v>7451</v>
      </c>
      <c r="G9" s="11">
        <v>11311</v>
      </c>
      <c r="H9" s="11">
        <v>1886</v>
      </c>
      <c r="I9" s="11">
        <v>14237</v>
      </c>
      <c r="J9" s="11">
        <v>10325</v>
      </c>
      <c r="K9" s="11">
        <v>8382</v>
      </c>
      <c r="L9" s="11">
        <v>6880</v>
      </c>
      <c r="M9" s="11">
        <v>4870</v>
      </c>
      <c r="N9" s="11">
        <v>3909</v>
      </c>
      <c r="O9" s="11">
        <f>SUM(B9:N9)</f>
        <v>107338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5</v>
      </c>
      <c r="J10" s="13">
        <v>0</v>
      </c>
      <c r="K10" s="13">
        <v>15</v>
      </c>
      <c r="L10" s="13">
        <v>1</v>
      </c>
      <c r="M10" s="13">
        <v>6</v>
      </c>
      <c r="N10" s="13">
        <v>10</v>
      </c>
      <c r="O10" s="11">
        <f>SUM(B10:N10)</f>
        <v>37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309776</v>
      </c>
      <c r="C11" s="13">
        <v>217944</v>
      </c>
      <c r="D11" s="13">
        <v>220575</v>
      </c>
      <c r="E11" s="13">
        <v>53918</v>
      </c>
      <c r="F11" s="13">
        <v>181193</v>
      </c>
      <c r="G11" s="13">
        <v>289213</v>
      </c>
      <c r="H11" s="13">
        <v>34741</v>
      </c>
      <c r="I11" s="13">
        <v>221670</v>
      </c>
      <c r="J11" s="13">
        <v>190153</v>
      </c>
      <c r="K11" s="13">
        <v>294926</v>
      </c>
      <c r="L11" s="13">
        <v>225068</v>
      </c>
      <c r="M11" s="13">
        <v>101557</v>
      </c>
      <c r="N11" s="13">
        <v>64593</v>
      </c>
      <c r="O11" s="11">
        <f>SUM(B11:N11)</f>
        <v>2405327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2.7868</v>
      </c>
      <c r="C13" s="17">
        <v>2.8789</v>
      </c>
      <c r="D13" s="17">
        <v>2.5248</v>
      </c>
      <c r="E13" s="17">
        <v>4.3133</v>
      </c>
      <c r="F13" s="17">
        <v>2.9265</v>
      </c>
      <c r="G13" s="17">
        <v>2.4079</v>
      </c>
      <c r="H13" s="17">
        <v>3.2329</v>
      </c>
      <c r="I13" s="17">
        <v>2.8586</v>
      </c>
      <c r="J13" s="17">
        <v>2.8752</v>
      </c>
      <c r="K13" s="17">
        <v>2.7178</v>
      </c>
      <c r="L13" s="17">
        <v>3.0945</v>
      </c>
      <c r="M13" s="17">
        <v>3.5709</v>
      </c>
      <c r="N13" s="17">
        <v>3.2255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1.444458993757484</v>
      </c>
      <c r="C16" s="19">
        <v>1.466217256325981</v>
      </c>
      <c r="D16" s="19">
        <v>1.452419422239483</v>
      </c>
      <c r="E16" s="19">
        <v>1.050689697725273</v>
      </c>
      <c r="F16" s="19">
        <v>1.596342526762747</v>
      </c>
      <c r="G16" s="19">
        <v>1.747415733663209</v>
      </c>
      <c r="H16" s="19">
        <v>1.951008632074512</v>
      </c>
      <c r="I16" s="19">
        <v>1.427041743127739</v>
      </c>
      <c r="J16" s="19">
        <v>1.508293460516037</v>
      </c>
      <c r="K16" s="19">
        <v>1.346147400991157</v>
      </c>
      <c r="L16" s="19">
        <v>1.411049893409755</v>
      </c>
      <c r="M16" s="19">
        <v>1.48293443248537</v>
      </c>
      <c r="N16" s="19">
        <v>1.337207386282803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66</v>
      </c>
      <c r="B18" s="24">
        <f aca="true" t="shared" si="2" ref="B18:N18">SUM(B19:B27)</f>
        <v>1433331.8399999999</v>
      </c>
      <c r="C18" s="24">
        <f t="shared" si="2"/>
        <v>1054944.1999999997</v>
      </c>
      <c r="D18" s="24">
        <f t="shared" si="2"/>
        <v>897757.41</v>
      </c>
      <c r="E18" s="24">
        <f t="shared" si="2"/>
        <v>276566.19</v>
      </c>
      <c r="F18" s="24">
        <f t="shared" si="2"/>
        <v>935618.09</v>
      </c>
      <c r="G18" s="24">
        <f t="shared" si="2"/>
        <v>1365514.7100000002</v>
      </c>
      <c r="H18" s="24">
        <f t="shared" si="2"/>
        <v>244970.88999999996</v>
      </c>
      <c r="I18" s="24">
        <f t="shared" si="2"/>
        <v>1045520.06</v>
      </c>
      <c r="J18" s="24">
        <f t="shared" si="2"/>
        <v>932008.0800000001</v>
      </c>
      <c r="K18" s="24">
        <f t="shared" si="2"/>
        <v>1215511.06</v>
      </c>
      <c r="L18" s="24">
        <f t="shared" si="2"/>
        <v>1114872.1800000002</v>
      </c>
      <c r="M18" s="24">
        <f t="shared" si="2"/>
        <v>621799.31</v>
      </c>
      <c r="N18" s="24">
        <f t="shared" si="2"/>
        <v>321596.14</v>
      </c>
      <c r="O18" s="24">
        <f>O19+O20+O21+O22+O23+O24+O25+O27</f>
        <v>11456374.59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898952.01</v>
      </c>
      <c r="C19" s="30">
        <f t="shared" si="3"/>
        <v>666649.6</v>
      </c>
      <c r="D19" s="30">
        <f t="shared" si="3"/>
        <v>581494.26</v>
      </c>
      <c r="E19" s="30">
        <f t="shared" si="3"/>
        <v>240889.18</v>
      </c>
      <c r="F19" s="30">
        <f t="shared" si="3"/>
        <v>552066.67</v>
      </c>
      <c r="G19" s="30">
        <f t="shared" si="3"/>
        <v>723631.74</v>
      </c>
      <c r="H19" s="30">
        <f t="shared" si="3"/>
        <v>118411.43</v>
      </c>
      <c r="I19" s="30">
        <f t="shared" si="3"/>
        <v>674378.04</v>
      </c>
      <c r="J19" s="30">
        <f t="shared" si="3"/>
        <v>576414.35</v>
      </c>
      <c r="K19" s="30">
        <f t="shared" si="3"/>
        <v>824371.25</v>
      </c>
      <c r="L19" s="30">
        <f t="shared" si="3"/>
        <v>717766.18</v>
      </c>
      <c r="M19" s="30">
        <f t="shared" si="3"/>
        <v>380061.6</v>
      </c>
      <c r="N19" s="30">
        <f t="shared" si="3"/>
        <v>220985.46</v>
      </c>
      <c r="O19" s="30">
        <f>SUM(B19:N19)</f>
        <v>7176071.769999999</v>
      </c>
    </row>
    <row r="20" spans="1:23" ht="18.75" customHeight="1">
      <c r="A20" s="26" t="s">
        <v>35</v>
      </c>
      <c r="B20" s="30">
        <f>IF(B16&lt;&gt;0,ROUND((B16-1)*B19,2),0)</f>
        <v>399547.31</v>
      </c>
      <c r="C20" s="30">
        <f aca="true" t="shared" si="4" ref="C20:N20">IF(C16&lt;&gt;0,ROUND((C16-1)*C19,2),0)</f>
        <v>310803.55</v>
      </c>
      <c r="D20" s="30">
        <f t="shared" si="4"/>
        <v>263079.3</v>
      </c>
      <c r="E20" s="30">
        <f t="shared" si="4"/>
        <v>12210.6</v>
      </c>
      <c r="F20" s="30">
        <f t="shared" si="4"/>
        <v>329220.83</v>
      </c>
      <c r="G20" s="30">
        <f t="shared" si="4"/>
        <v>540853.75</v>
      </c>
      <c r="H20" s="30">
        <f t="shared" si="4"/>
        <v>112610.29</v>
      </c>
      <c r="I20" s="30">
        <f t="shared" si="4"/>
        <v>287987.57</v>
      </c>
      <c r="J20" s="30">
        <f t="shared" si="4"/>
        <v>292987.64</v>
      </c>
      <c r="K20" s="30">
        <f t="shared" si="4"/>
        <v>285353.97</v>
      </c>
      <c r="L20" s="30">
        <f t="shared" si="4"/>
        <v>295037.71</v>
      </c>
      <c r="M20" s="30">
        <f t="shared" si="4"/>
        <v>183544.83</v>
      </c>
      <c r="N20" s="30">
        <f t="shared" si="4"/>
        <v>74517.93</v>
      </c>
      <c r="O20" s="30">
        <f aca="true" t="shared" si="5" ref="O19:O27">SUM(B20:N20)</f>
        <v>3387755.28</v>
      </c>
      <c r="W20" s="62"/>
    </row>
    <row r="21" spans="1:15" ht="18.75" customHeight="1">
      <c r="A21" s="26" t="s">
        <v>36</v>
      </c>
      <c r="B21" s="30">
        <v>72309.07</v>
      </c>
      <c r="C21" s="30">
        <v>49484.95</v>
      </c>
      <c r="D21" s="30">
        <v>29953.07</v>
      </c>
      <c r="E21" s="30">
        <v>12902.08</v>
      </c>
      <c r="F21" s="30">
        <v>36165.87</v>
      </c>
      <c r="G21" s="30">
        <v>57836.54</v>
      </c>
      <c r="H21" s="30">
        <v>6342.93</v>
      </c>
      <c r="I21" s="30">
        <v>40760.87</v>
      </c>
      <c r="J21" s="30">
        <v>42560.77</v>
      </c>
      <c r="K21" s="30">
        <v>63651.68</v>
      </c>
      <c r="L21" s="30">
        <v>60260.09</v>
      </c>
      <c r="M21" s="30">
        <v>28194.15</v>
      </c>
      <c r="N21" s="30">
        <v>15785.4</v>
      </c>
      <c r="O21" s="30">
        <f t="shared" si="5"/>
        <v>516207.4700000001</v>
      </c>
    </row>
    <row r="22" spans="1:15" ht="18.75" customHeight="1">
      <c r="A22" s="26" t="s">
        <v>37</v>
      </c>
      <c r="B22" s="30">
        <v>3574.14</v>
      </c>
      <c r="C22" s="30">
        <v>3574.14</v>
      </c>
      <c r="D22" s="30">
        <v>1787.07</v>
      </c>
      <c r="E22" s="30">
        <v>1787.07</v>
      </c>
      <c r="F22" s="30">
        <v>1787.07</v>
      </c>
      <c r="G22" s="30">
        <v>1787.07</v>
      </c>
      <c r="H22" s="30">
        <v>1787.07</v>
      </c>
      <c r="I22" s="30">
        <v>1787.07</v>
      </c>
      <c r="J22" s="30">
        <v>1787.07</v>
      </c>
      <c r="K22" s="30">
        <v>1787.07</v>
      </c>
      <c r="L22" s="30">
        <v>1787.07</v>
      </c>
      <c r="M22" s="30">
        <v>1787.07</v>
      </c>
      <c r="N22" s="30">
        <v>1787.07</v>
      </c>
      <c r="O22" s="30">
        <f t="shared" si="5"/>
        <v>26806.05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-9267.75</v>
      </c>
      <c r="E23" s="30">
        <v>0</v>
      </c>
      <c r="F23" s="30">
        <v>-10661.57</v>
      </c>
      <c r="G23" s="30">
        <v>0</v>
      </c>
      <c r="H23" s="30">
        <v>-2478.89</v>
      </c>
      <c r="I23" s="30">
        <v>0</v>
      </c>
      <c r="J23" s="30">
        <v>-6857.82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-29266.03</v>
      </c>
    </row>
    <row r="24" spans="1:26" ht="18.75" customHeight="1">
      <c r="A24" s="26" t="s">
        <v>67</v>
      </c>
      <c r="B24" s="30">
        <v>1141.43</v>
      </c>
      <c r="C24" s="30">
        <v>856.07</v>
      </c>
      <c r="D24" s="30">
        <v>718.78</v>
      </c>
      <c r="E24" s="30">
        <v>223.44</v>
      </c>
      <c r="F24" s="30">
        <v>753.77</v>
      </c>
      <c r="G24" s="30">
        <v>1098.36</v>
      </c>
      <c r="H24" s="30">
        <v>196.52</v>
      </c>
      <c r="I24" s="30">
        <v>834.54</v>
      </c>
      <c r="J24" s="30">
        <v>753.77</v>
      </c>
      <c r="K24" s="30">
        <v>974.52</v>
      </c>
      <c r="L24" s="30">
        <v>891.07</v>
      </c>
      <c r="M24" s="30">
        <v>492.65</v>
      </c>
      <c r="N24" s="30">
        <v>255.73</v>
      </c>
      <c r="O24" s="30">
        <f t="shared" si="5"/>
        <v>9190.65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68</v>
      </c>
      <c r="B25" s="30">
        <v>986.48</v>
      </c>
      <c r="C25" s="30">
        <v>734.47</v>
      </c>
      <c r="D25" s="30">
        <v>644.18</v>
      </c>
      <c r="E25" s="30">
        <v>196.75</v>
      </c>
      <c r="F25" s="30">
        <v>648.2</v>
      </c>
      <c r="G25" s="30">
        <v>873.33</v>
      </c>
      <c r="H25" s="30">
        <v>161.72</v>
      </c>
      <c r="I25" s="30">
        <v>683.24</v>
      </c>
      <c r="J25" s="30">
        <v>653.62</v>
      </c>
      <c r="K25" s="30">
        <v>839.59</v>
      </c>
      <c r="L25" s="30">
        <v>745.28</v>
      </c>
      <c r="M25" s="30">
        <v>421.81</v>
      </c>
      <c r="N25" s="30">
        <v>221.03</v>
      </c>
      <c r="O25" s="30">
        <f t="shared" si="5"/>
        <v>7809.7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69</v>
      </c>
      <c r="B26" s="30">
        <v>460.18</v>
      </c>
      <c r="C26" s="30">
        <v>342.62</v>
      </c>
      <c r="D26" s="30">
        <v>300.5</v>
      </c>
      <c r="E26" s="30">
        <v>91.79</v>
      </c>
      <c r="F26" s="30">
        <v>302.39</v>
      </c>
      <c r="G26" s="30">
        <v>407.38</v>
      </c>
      <c r="H26" s="30">
        <v>75.44</v>
      </c>
      <c r="I26" s="30">
        <v>316.85</v>
      </c>
      <c r="J26" s="30">
        <v>304.9</v>
      </c>
      <c r="K26" s="30">
        <v>386</v>
      </c>
      <c r="L26" s="30">
        <v>347.65</v>
      </c>
      <c r="M26" s="30">
        <v>196.77</v>
      </c>
      <c r="N26" s="30">
        <v>103.1</v>
      </c>
      <c r="O26" s="30">
        <f t="shared" si="5"/>
        <v>3635.57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30">
        <v>56361.22</v>
      </c>
      <c r="C27" s="30">
        <v>22498.8</v>
      </c>
      <c r="D27" s="30">
        <v>29048</v>
      </c>
      <c r="E27" s="30">
        <v>8265.28</v>
      </c>
      <c r="F27" s="30">
        <v>25334.86</v>
      </c>
      <c r="G27" s="30">
        <v>39026.54</v>
      </c>
      <c r="H27" s="30">
        <v>7864.38</v>
      </c>
      <c r="I27" s="30">
        <v>38771.88</v>
      </c>
      <c r="J27" s="30">
        <v>23403.78</v>
      </c>
      <c r="K27" s="30">
        <v>38146.98</v>
      </c>
      <c r="L27" s="30">
        <v>38037.13</v>
      </c>
      <c r="M27" s="30">
        <v>27100.43</v>
      </c>
      <c r="N27" s="30">
        <v>7940.42</v>
      </c>
      <c r="O27" s="30">
        <f t="shared" si="5"/>
        <v>361799.7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71</v>
      </c>
      <c r="B29" s="30">
        <f aca="true" t="shared" si="6" ref="B29:O29">+B30+B32+B52+B53+B56-B57</f>
        <v>276713.63000000006</v>
      </c>
      <c r="C29" s="30">
        <f>+C30+C32+C52+C53+C56-C57</f>
        <v>188735.43</v>
      </c>
      <c r="D29" s="30">
        <f t="shared" si="6"/>
        <v>126191.01999999997</v>
      </c>
      <c r="E29" s="30">
        <f t="shared" si="6"/>
        <v>-15909.560000000001</v>
      </c>
      <c r="F29" s="30">
        <f t="shared" si="6"/>
        <v>200280.24</v>
      </c>
      <c r="G29" s="30">
        <f t="shared" si="6"/>
        <v>-65385.5</v>
      </c>
      <c r="H29" s="30">
        <f t="shared" si="6"/>
        <v>34423.3</v>
      </c>
      <c r="I29" s="30">
        <f t="shared" si="6"/>
        <v>184716.65999999997</v>
      </c>
      <c r="J29" s="30">
        <f t="shared" si="6"/>
        <v>-70282.9</v>
      </c>
      <c r="K29" s="30">
        <f t="shared" si="6"/>
        <v>243522.24</v>
      </c>
      <c r="L29" s="30">
        <f t="shared" si="6"/>
        <v>207323.1</v>
      </c>
      <c r="M29" s="30">
        <f t="shared" si="6"/>
        <v>-24167.42</v>
      </c>
      <c r="N29" s="30">
        <f t="shared" si="6"/>
        <v>-19413.699999999997</v>
      </c>
      <c r="O29" s="30">
        <f t="shared" si="6"/>
        <v>1266746.5399999996</v>
      </c>
    </row>
    <row r="30" spans="1:15" ht="18.75" customHeight="1">
      <c r="A30" s="26" t="s">
        <v>39</v>
      </c>
      <c r="B30" s="31">
        <f>+B31</f>
        <v>-56315.6</v>
      </c>
      <c r="C30" s="31">
        <f>+C31</f>
        <v>-59928</v>
      </c>
      <c r="D30" s="31">
        <f aca="true" t="shared" si="7" ref="D30:O30">+D31</f>
        <v>-42847.2</v>
      </c>
      <c r="E30" s="31">
        <f t="shared" si="7"/>
        <v>-8492</v>
      </c>
      <c r="F30" s="31">
        <f t="shared" si="7"/>
        <v>-32784.4</v>
      </c>
      <c r="G30" s="31">
        <f t="shared" si="7"/>
        <v>-49768.4</v>
      </c>
      <c r="H30" s="31">
        <f t="shared" si="7"/>
        <v>-8298.4</v>
      </c>
      <c r="I30" s="31">
        <f t="shared" si="7"/>
        <v>-62642.8</v>
      </c>
      <c r="J30" s="31">
        <f t="shared" si="7"/>
        <v>-45430</v>
      </c>
      <c r="K30" s="31">
        <f t="shared" si="7"/>
        <v>-36880.8</v>
      </c>
      <c r="L30" s="31">
        <f t="shared" si="7"/>
        <v>-30272</v>
      </c>
      <c r="M30" s="31">
        <f t="shared" si="7"/>
        <v>-21428</v>
      </c>
      <c r="N30" s="31">
        <f t="shared" si="7"/>
        <v>-17199.6</v>
      </c>
      <c r="O30" s="31">
        <f t="shared" si="7"/>
        <v>-472287.19999999995</v>
      </c>
    </row>
    <row r="31" spans="1:26" ht="18.75" customHeight="1">
      <c r="A31" s="27" t="s">
        <v>40</v>
      </c>
      <c r="B31" s="16">
        <f>ROUND((-B9)*$G$3,2)</f>
        <v>-56315.6</v>
      </c>
      <c r="C31" s="16">
        <f aca="true" t="shared" si="8" ref="C31:N31">ROUND((-C9)*$G$3,2)</f>
        <v>-59928</v>
      </c>
      <c r="D31" s="16">
        <f t="shared" si="8"/>
        <v>-42847.2</v>
      </c>
      <c r="E31" s="16">
        <f t="shared" si="8"/>
        <v>-8492</v>
      </c>
      <c r="F31" s="16">
        <f t="shared" si="8"/>
        <v>-32784.4</v>
      </c>
      <c r="G31" s="16">
        <f t="shared" si="8"/>
        <v>-49768.4</v>
      </c>
      <c r="H31" s="16">
        <f t="shared" si="8"/>
        <v>-8298.4</v>
      </c>
      <c r="I31" s="16">
        <f t="shared" si="8"/>
        <v>-62642.8</v>
      </c>
      <c r="J31" s="16">
        <f t="shared" si="8"/>
        <v>-45430</v>
      </c>
      <c r="K31" s="16">
        <f t="shared" si="8"/>
        <v>-36880.8</v>
      </c>
      <c r="L31" s="16">
        <f t="shared" si="8"/>
        <v>-30272</v>
      </c>
      <c r="M31" s="16">
        <f t="shared" si="8"/>
        <v>-21428</v>
      </c>
      <c r="N31" s="16">
        <f t="shared" si="8"/>
        <v>-17199.6</v>
      </c>
      <c r="O31" s="32">
        <f aca="true" t="shared" si="9" ref="O31:O57">SUM(B31:N31)</f>
        <v>-472287.19999999995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333029.23000000004</v>
      </c>
      <c r="C32" s="31">
        <f aca="true" t="shared" si="10" ref="C32:O32">SUM(C33:C50)</f>
        <v>248663.43</v>
      </c>
      <c r="D32" s="31">
        <f t="shared" si="10"/>
        <v>169038.21999999997</v>
      </c>
      <c r="E32" s="31">
        <f t="shared" si="10"/>
        <v>-7417.56</v>
      </c>
      <c r="F32" s="31">
        <f t="shared" si="10"/>
        <v>233064.63999999998</v>
      </c>
      <c r="G32" s="31">
        <f t="shared" si="10"/>
        <v>-15617.100000000002</v>
      </c>
      <c r="H32" s="31">
        <f t="shared" si="10"/>
        <v>43907.23</v>
      </c>
      <c r="I32" s="31">
        <f t="shared" si="10"/>
        <v>247359.46</v>
      </c>
      <c r="J32" s="31">
        <f t="shared" si="10"/>
        <v>-24852.899999999998</v>
      </c>
      <c r="K32" s="31">
        <f t="shared" si="10"/>
        <v>280403.04</v>
      </c>
      <c r="L32" s="31">
        <f t="shared" si="10"/>
        <v>237595.1</v>
      </c>
      <c r="M32" s="31">
        <f t="shared" si="10"/>
        <v>-2739.42</v>
      </c>
      <c r="N32" s="31">
        <f t="shared" si="10"/>
        <v>-2214.1</v>
      </c>
      <c r="O32" s="31">
        <f t="shared" si="10"/>
        <v>1740219.2699999996</v>
      </c>
    </row>
    <row r="33" spans="1:26" ht="18.75" customHeight="1">
      <c r="A33" s="27" t="s">
        <v>42</v>
      </c>
      <c r="B33" s="33">
        <v>-11623.7</v>
      </c>
      <c r="C33" s="33">
        <v>-12076.27</v>
      </c>
      <c r="D33" s="33">
        <v>-19954.43</v>
      </c>
      <c r="E33" s="33">
        <v>-6175.09</v>
      </c>
      <c r="F33" s="33">
        <v>-5743.9</v>
      </c>
      <c r="G33" s="33">
        <v>-9509.54</v>
      </c>
      <c r="H33" s="33">
        <v>0</v>
      </c>
      <c r="I33" s="33">
        <v>0</v>
      </c>
      <c r="J33" s="33">
        <v>-20661.44</v>
      </c>
      <c r="K33" s="33">
        <v>-2178</v>
      </c>
      <c r="L33" s="33">
        <v>-4950</v>
      </c>
      <c r="M33" s="33">
        <v>0</v>
      </c>
      <c r="N33" s="33">
        <v>-792</v>
      </c>
      <c r="O33" s="33">
        <f t="shared" si="9"/>
        <v>-93664.37000000001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-11000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-11000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-3010.49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-3010.49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72</v>
      </c>
      <c r="B38" s="33">
        <v>1053000</v>
      </c>
      <c r="C38" s="33">
        <v>769500</v>
      </c>
      <c r="D38" s="33">
        <v>621000</v>
      </c>
      <c r="E38" s="33">
        <v>0</v>
      </c>
      <c r="F38" s="33">
        <v>702000</v>
      </c>
      <c r="G38" s="33">
        <v>0</v>
      </c>
      <c r="H38" s="33">
        <v>153000</v>
      </c>
      <c r="I38" s="33">
        <v>747000</v>
      </c>
      <c r="J38" s="33">
        <v>0</v>
      </c>
      <c r="K38" s="33">
        <v>900000</v>
      </c>
      <c r="L38" s="33">
        <v>823500</v>
      </c>
      <c r="M38" s="33">
        <v>0</v>
      </c>
      <c r="N38" s="33">
        <v>0</v>
      </c>
      <c r="O38" s="33">
        <f t="shared" si="9"/>
        <v>5769000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73</v>
      </c>
      <c r="B39" s="33">
        <v>-702000</v>
      </c>
      <c r="C39" s="33">
        <v>-504000</v>
      </c>
      <c r="D39" s="33">
        <v>-414000</v>
      </c>
      <c r="E39" s="33">
        <v>0</v>
      </c>
      <c r="F39" s="33">
        <v>-459000</v>
      </c>
      <c r="G39" s="33">
        <v>0</v>
      </c>
      <c r="H39" s="33">
        <v>-108000</v>
      </c>
      <c r="I39" s="33">
        <v>-495000</v>
      </c>
      <c r="J39" s="33">
        <v>0</v>
      </c>
      <c r="K39" s="33">
        <v>-612000</v>
      </c>
      <c r="L39" s="33">
        <v>-576000</v>
      </c>
      <c r="M39" s="33">
        <v>0</v>
      </c>
      <c r="N39" s="33">
        <v>0</v>
      </c>
      <c r="O39" s="33">
        <f t="shared" si="9"/>
        <v>-3870000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-6347.07</v>
      </c>
      <c r="C41" s="33">
        <v>-4760.3</v>
      </c>
      <c r="D41" s="33">
        <v>-3996.86</v>
      </c>
      <c r="E41" s="33">
        <v>-1242.47</v>
      </c>
      <c r="F41" s="33">
        <v>-4191.46</v>
      </c>
      <c r="G41" s="33">
        <v>-6107.56</v>
      </c>
      <c r="H41" s="33">
        <v>-1092.77</v>
      </c>
      <c r="I41" s="33">
        <v>-4640.54</v>
      </c>
      <c r="J41" s="33">
        <v>-4191.46</v>
      </c>
      <c r="K41" s="33">
        <v>-5418.96</v>
      </c>
      <c r="L41" s="33">
        <v>-4954.9</v>
      </c>
      <c r="M41" s="33">
        <v>-2739.42</v>
      </c>
      <c r="N41" s="33">
        <v>-1422.1</v>
      </c>
      <c r="O41" s="33">
        <f t="shared" si="9"/>
        <v>-51105.87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77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78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79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80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81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82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83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84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-1185.53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-1185.53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85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48</v>
      </c>
      <c r="B55" s="36">
        <f aca="true" t="shared" si="12" ref="B55:N55">+B18+B29</f>
        <v>1710045.47</v>
      </c>
      <c r="C55" s="36">
        <f t="shared" si="12"/>
        <v>1243679.6299999997</v>
      </c>
      <c r="D55" s="36">
        <f t="shared" si="12"/>
        <v>1023948.43</v>
      </c>
      <c r="E55" s="36">
        <f t="shared" si="12"/>
        <v>260656.63</v>
      </c>
      <c r="F55" s="36">
        <f t="shared" si="12"/>
        <v>1135898.33</v>
      </c>
      <c r="G55" s="36">
        <f t="shared" si="12"/>
        <v>1300129.2100000002</v>
      </c>
      <c r="H55" s="36">
        <f t="shared" si="12"/>
        <v>279394.18999999994</v>
      </c>
      <c r="I55" s="36">
        <f t="shared" si="12"/>
        <v>1230236.72</v>
      </c>
      <c r="J55" s="36">
        <f t="shared" si="12"/>
        <v>861725.18</v>
      </c>
      <c r="K55" s="36">
        <f t="shared" si="12"/>
        <v>1459033.3</v>
      </c>
      <c r="L55" s="36">
        <f t="shared" si="12"/>
        <v>1322195.2800000003</v>
      </c>
      <c r="M55" s="36">
        <f t="shared" si="12"/>
        <v>597631.89</v>
      </c>
      <c r="N55" s="36">
        <f t="shared" si="12"/>
        <v>302182.44</v>
      </c>
      <c r="O55" s="36">
        <f>SUM(B55:N55)</f>
        <v>12726756.700000001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49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50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51</v>
      </c>
      <c r="B61" s="51">
        <f aca="true" t="shared" si="13" ref="B61:O61">SUM(B62:B72)</f>
        <v>1710045.46</v>
      </c>
      <c r="C61" s="51">
        <f t="shared" si="13"/>
        <v>1243679.63</v>
      </c>
      <c r="D61" s="51">
        <f t="shared" si="13"/>
        <v>1023948.43</v>
      </c>
      <c r="E61" s="51">
        <f t="shared" si="13"/>
        <v>260656.63</v>
      </c>
      <c r="F61" s="51">
        <f t="shared" si="13"/>
        <v>1135898.33</v>
      </c>
      <c r="G61" s="51">
        <f t="shared" si="13"/>
        <v>1300129.21</v>
      </c>
      <c r="H61" s="51">
        <f t="shared" si="13"/>
        <v>279394.19</v>
      </c>
      <c r="I61" s="51">
        <f t="shared" si="13"/>
        <v>1230236.73</v>
      </c>
      <c r="J61" s="51">
        <f t="shared" si="13"/>
        <v>861725.18</v>
      </c>
      <c r="K61" s="51">
        <f t="shared" si="13"/>
        <v>1459033.29</v>
      </c>
      <c r="L61" s="51">
        <f t="shared" si="13"/>
        <v>1322195.28</v>
      </c>
      <c r="M61" s="51">
        <f t="shared" si="13"/>
        <v>597631.89</v>
      </c>
      <c r="N61" s="51">
        <f t="shared" si="13"/>
        <v>302182.43</v>
      </c>
      <c r="O61" s="36">
        <f t="shared" si="13"/>
        <v>12726756.68</v>
      </c>
      <c r="Q61"/>
    </row>
    <row r="62" spans="1:18" ht="18.75" customHeight="1">
      <c r="A62" s="26" t="s">
        <v>52</v>
      </c>
      <c r="B62" s="51">
        <v>1392868.82</v>
      </c>
      <c r="C62" s="51">
        <v>882820.69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2275689.51</v>
      </c>
      <c r="P62"/>
      <c r="Q62"/>
      <c r="R62" s="43"/>
    </row>
    <row r="63" spans="1:16" ht="18.75" customHeight="1">
      <c r="A63" s="26" t="s">
        <v>53</v>
      </c>
      <c r="B63" s="51">
        <v>317176.64</v>
      </c>
      <c r="C63" s="51">
        <v>360858.94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678035.5800000001</v>
      </c>
      <c r="P63"/>
    </row>
    <row r="64" spans="1:17" ht="18.75" customHeight="1">
      <c r="A64" s="26" t="s">
        <v>54</v>
      </c>
      <c r="B64" s="52">
        <v>0</v>
      </c>
      <c r="C64" s="52">
        <v>0</v>
      </c>
      <c r="D64" s="31">
        <v>1023948.43</v>
      </c>
      <c r="E64" s="52">
        <v>0</v>
      </c>
      <c r="F64" s="52">
        <v>0</v>
      </c>
      <c r="G64" s="52">
        <v>0</v>
      </c>
      <c r="H64" s="51">
        <v>279394.19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1303342.62</v>
      </c>
      <c r="Q64"/>
    </row>
    <row r="65" spans="1:18" ht="18.75" customHeight="1">
      <c r="A65" s="26" t="s">
        <v>55</v>
      </c>
      <c r="B65" s="52">
        <v>0</v>
      </c>
      <c r="C65" s="52">
        <v>0</v>
      </c>
      <c r="D65" s="52">
        <v>0</v>
      </c>
      <c r="E65" s="31">
        <v>260656.63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260656.63</v>
      </c>
      <c r="R65"/>
    </row>
    <row r="66" spans="1:19" ht="18.75" customHeight="1">
      <c r="A66" s="26" t="s">
        <v>56</v>
      </c>
      <c r="B66" s="52">
        <v>0</v>
      </c>
      <c r="C66" s="52">
        <v>0</v>
      </c>
      <c r="D66" s="52">
        <v>0</v>
      </c>
      <c r="E66" s="52">
        <v>0</v>
      </c>
      <c r="F66" s="31">
        <v>1135898.33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1135898.33</v>
      </c>
      <c r="S66"/>
    </row>
    <row r="67" spans="1:20" ht="18.75" customHeight="1">
      <c r="A67" s="26" t="s">
        <v>57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1300129.21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1300129.21</v>
      </c>
      <c r="T67"/>
    </row>
    <row r="68" spans="1:21" ht="18.75" customHeight="1">
      <c r="A68" s="26" t="s">
        <v>58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1230236.73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1230236.73</v>
      </c>
      <c r="U68"/>
    </row>
    <row r="69" spans="1:22" ht="18.75" customHeight="1">
      <c r="A69" s="26" t="s">
        <v>59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861725.18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861725.18</v>
      </c>
      <c r="V69"/>
    </row>
    <row r="70" spans="1:23" ht="18.75" customHeight="1">
      <c r="A70" s="26" t="s">
        <v>60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1459033.29</v>
      </c>
      <c r="L70" s="31">
        <v>1322195.28</v>
      </c>
      <c r="M70" s="52">
        <v>0</v>
      </c>
      <c r="N70" s="52">
        <v>0</v>
      </c>
      <c r="O70" s="36">
        <f t="shared" si="14"/>
        <v>2781228.5700000003</v>
      </c>
      <c r="P70"/>
      <c r="W70"/>
    </row>
    <row r="71" spans="1:25" ht="18.75" customHeight="1">
      <c r="A71" s="26" t="s">
        <v>61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597631.89</v>
      </c>
      <c r="N71" s="52">
        <v>0</v>
      </c>
      <c r="O71" s="36">
        <f t="shared" si="14"/>
        <v>597631.89</v>
      </c>
      <c r="R71"/>
      <c r="Y71"/>
    </row>
    <row r="72" spans="1:26" ht="18.75" customHeight="1">
      <c r="A72" s="38" t="s">
        <v>62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302182.43</v>
      </c>
      <c r="O72" s="55">
        <f t="shared" si="14"/>
        <v>302182.43</v>
      </c>
      <c r="P72"/>
      <c r="S72"/>
      <c r="Z72"/>
    </row>
    <row r="73" spans="1:12" ht="21" customHeight="1">
      <c r="A73" s="56" t="s">
        <v>86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2022-06-27T12:24:20Z</dcterms:modified>
  <cp:category/>
  <cp:version/>
  <cp:contentType/>
  <cp:contentStatus/>
</cp:coreProperties>
</file>