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<sst xmlns="http://schemas.openxmlformats.org/spreadsheetml/2006/main" count="90" uniqueCount="87">
  <si>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</si>
  <si>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</si>
  <si>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</si>
  <si>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</si>
  <si>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</si>
  <si>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</si>
  <si>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</si>
  <si>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</si>
  <si>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</si>
  <si>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</si>
  <si>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</si>
  <si>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</si>
  <si>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</si>
  <si>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</si>
  <si>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</si>
  <si>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</si>
  <si>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</si>
  <si>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</si>
  <si>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</si>
  <si>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</si>
  <si>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</si>
  <si>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</si>
  <si>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</si>
  <si>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</si>
  <si>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</si>
  <si>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</si>
  <si>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</si>
  <si>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</si>
  <si>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</si>
  <si>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</si>
  <si>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</si>
  <si>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</si>
  <si>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</si>
  <si>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</si>
  <si>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</si>
  <si>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</si>
  <si>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</si>
  <si>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</si>
  <si>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</si>
  <si>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</si>
  <si>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</si>
  <si>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</si>
  <si>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</si>
  <si>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</si>
  <si>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</si>
  <si>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</si>
  <si>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</si>
  <si>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</si>
  <si>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</si>
  <si>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</si>
  <si>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</si>
  <si>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</si>
  <si>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</si>
  <si>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</si>
  <si>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</si>
  <si>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</si>
  <si>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</si>
  <si>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</si>
  <si>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</si>
  <si>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</si>
  <si>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</si>
  <si>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</si>
  <si>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</si>
  <si>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</si>
  <si>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13/06/22 - VENCIMENTO 21/06/22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</si>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</sst>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365968</v>
      </c>
      <c r="C7" s="9">
        <f t="shared" si="0"/>
        <v>267409</v>
      </c>
      <c r="D7" s="9">
        <f t="shared" si="0"/>
        <v>259291</v>
      </c>
      <c r="E7" s="9">
        <f t="shared" si="0"/>
        <v>65565</v>
      </c>
      <c r="F7" s="9">
        <f t="shared" si="0"/>
        <v>227648</v>
      </c>
      <c r="G7" s="9">
        <f t="shared" si="0"/>
        <v>351772</v>
      </c>
      <c r="H7" s="9">
        <f t="shared" si="0"/>
        <v>41484</v>
      </c>
      <c r="I7" s="9">
        <f t="shared" si="0"/>
        <v>262486</v>
      </c>
      <c r="J7" s="9">
        <f t="shared" si="0"/>
        <v>228993</v>
      </c>
      <c r="K7" s="9">
        <f t="shared" si="0"/>
        <v>342724</v>
      </c>
      <c r="L7" s="9">
        <f t="shared" si="0"/>
        <v>261826</v>
      </c>
      <c r="M7" s="9">
        <f t="shared" si="0"/>
        <v>122688</v>
      </c>
      <c r="N7" s="9">
        <f t="shared" si="0"/>
        <v>77585</v>
      </c>
      <c r="O7" s="9">
        <f t="shared" si="0"/>
        <v>2875439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13405</v>
      </c>
      <c r="C8" s="11">
        <f t="shared" si="1"/>
        <v>14402</v>
      </c>
      <c r="D8" s="11">
        <f t="shared" si="1"/>
        <v>10555</v>
      </c>
      <c r="E8" s="11">
        <f t="shared" si="1"/>
        <v>2228</v>
      </c>
      <c r="F8" s="11">
        <f t="shared" si="1"/>
        <v>8626</v>
      </c>
      <c r="G8" s="11">
        <f t="shared" si="1"/>
        <v>12169</v>
      </c>
      <c r="H8" s="11">
        <f t="shared" si="1"/>
        <v>1950</v>
      </c>
      <c r="I8" s="11">
        <f t="shared" si="1"/>
        <v>14692</v>
      </c>
      <c r="J8" s="11">
        <f t="shared" si="1"/>
        <v>11097</v>
      </c>
      <c r="K8" s="11">
        <f t="shared" si="1"/>
        <v>8954</v>
      </c>
      <c r="L8" s="11">
        <f t="shared" si="1"/>
        <v>7581</v>
      </c>
      <c r="M8" s="11">
        <f t="shared" si="1"/>
        <v>5444</v>
      </c>
      <c r="N8" s="11">
        <f t="shared" si="1"/>
        <v>4180</v>
      </c>
      <c r="O8" s="11">
        <f t="shared" si="1"/>
        <v>115283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13405</v>
      </c>
      <c r="C9" s="11">
        <v>14402</v>
      </c>
      <c r="D9" s="11">
        <v>10555</v>
      </c>
      <c r="E9" s="11">
        <v>2228</v>
      </c>
      <c r="F9" s="11">
        <v>8626</v>
      </c>
      <c r="G9" s="11">
        <v>12169</v>
      </c>
      <c r="H9" s="11">
        <v>1950</v>
      </c>
      <c r="I9" s="11">
        <v>14690</v>
      </c>
      <c r="J9" s="11">
        <v>11097</v>
      </c>
      <c r="K9" s="11">
        <v>8937</v>
      </c>
      <c r="L9" s="11">
        <v>7580</v>
      </c>
      <c r="M9" s="11">
        <v>5439</v>
      </c>
      <c r="N9" s="11">
        <v>4163</v>
      </c>
      <c r="O9" s="11">
        <f>SUM(B9:N9)</f>
        <v>115241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17</v>
      </c>
      <c r="L10" s="13">
        <v>1</v>
      </c>
      <c r="M10" s="13">
        <v>5</v>
      </c>
      <c r="N10" s="13">
        <v>17</v>
      </c>
      <c r="O10" s="11">
        <f>SUM(B10:N10)</f>
        <v>42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352563</v>
      </c>
      <c r="C11" s="13">
        <v>253007</v>
      </c>
      <c r="D11" s="13">
        <v>248736</v>
      </c>
      <c r="E11" s="13">
        <v>63337</v>
      </c>
      <c r="F11" s="13">
        <v>219022</v>
      </c>
      <c r="G11" s="13">
        <v>339603</v>
      </c>
      <c r="H11" s="13">
        <v>39534</v>
      </c>
      <c r="I11" s="13">
        <v>247794</v>
      </c>
      <c r="J11" s="13">
        <v>217896</v>
      </c>
      <c r="K11" s="13">
        <v>333770</v>
      </c>
      <c r="L11" s="13">
        <v>254245</v>
      </c>
      <c r="M11" s="13">
        <v>117244</v>
      </c>
      <c r="N11" s="13">
        <v>73405</v>
      </c>
      <c r="O11" s="11">
        <f>SUM(B11:N11)</f>
        <v>2760156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1.272786795588408</v>
      </c>
      <c r="C16" s="19">
        <v>1.267679227665374</v>
      </c>
      <c r="D16" s="19">
        <v>1.251317987966642</v>
      </c>
      <c r="E16" s="19">
        <v>0.928371873546131</v>
      </c>
      <c r="F16" s="19">
        <v>1.365510184973708</v>
      </c>
      <c r="G16" s="19">
        <v>1.501054792592116</v>
      </c>
      <c r="H16" s="19">
        <v>1.72594606962552</v>
      </c>
      <c r="I16" s="19">
        <v>1.311959830367677</v>
      </c>
      <c r="J16" s="19">
        <v>1.323537279926645</v>
      </c>
      <c r="K16" s="19">
        <v>1.189635528032095</v>
      </c>
      <c r="L16" s="19">
        <v>1.250044406519297</v>
      </c>
      <c r="M16" s="19">
        <v>1.306564521404005</v>
      </c>
      <c r="N16" s="19">
        <v>1.184383041459034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1432622.92</v>
      </c>
      <c r="C18" s="24">
        <f t="shared" si="2"/>
        <v>1052668.43</v>
      </c>
      <c r="D18" s="24">
        <f t="shared" si="2"/>
        <v>870646.72</v>
      </c>
      <c r="E18" s="24">
        <f t="shared" si="2"/>
        <v>286528.2100000001</v>
      </c>
      <c r="F18" s="24">
        <f t="shared" si="2"/>
        <v>964632.07</v>
      </c>
      <c r="G18" s="24">
        <f t="shared" si="2"/>
        <v>1372988.8000000003</v>
      </c>
      <c r="H18" s="24">
        <f t="shared" si="2"/>
        <v>244891.49</v>
      </c>
      <c r="I18" s="24">
        <f t="shared" si="2"/>
        <v>1068380.8099999998</v>
      </c>
      <c r="J18" s="24">
        <f t="shared" si="2"/>
        <v>933498.4300000002</v>
      </c>
      <c r="K18" s="24">
        <f t="shared" si="2"/>
        <v>1212901.3299999998</v>
      </c>
      <c r="L18" s="24">
        <f t="shared" si="2"/>
        <v>1113371.5399999998</v>
      </c>
      <c r="M18" s="24">
        <f t="shared" si="2"/>
        <v>630937.4700000001</v>
      </c>
      <c r="N18" s="24">
        <f t="shared" si="2"/>
        <v>322376.0800000001</v>
      </c>
      <c r="O18" s="24">
        <f>O19+O20+O21+O22+O23+O24+O25+O27</f>
        <v>11502808.729999999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1019879.62</v>
      </c>
      <c r="C19" s="30">
        <f t="shared" si="3"/>
        <v>769843.77</v>
      </c>
      <c r="D19" s="30">
        <f t="shared" si="3"/>
        <v>654657.92</v>
      </c>
      <c r="E19" s="30">
        <f t="shared" si="3"/>
        <v>282801.51</v>
      </c>
      <c r="F19" s="30">
        <f t="shared" si="3"/>
        <v>666211.87</v>
      </c>
      <c r="G19" s="30">
        <f t="shared" si="3"/>
        <v>847031.8</v>
      </c>
      <c r="H19" s="30">
        <f t="shared" si="3"/>
        <v>134113.62</v>
      </c>
      <c r="I19" s="30">
        <f t="shared" si="3"/>
        <v>750342.48</v>
      </c>
      <c r="J19" s="30">
        <f t="shared" si="3"/>
        <v>658400.67</v>
      </c>
      <c r="K19" s="30">
        <f t="shared" si="3"/>
        <v>931455.29</v>
      </c>
      <c r="L19" s="30">
        <f t="shared" si="3"/>
        <v>810220.56</v>
      </c>
      <c r="M19" s="30">
        <f t="shared" si="3"/>
        <v>438106.58</v>
      </c>
      <c r="N19" s="30">
        <f t="shared" si="3"/>
        <v>250250.42</v>
      </c>
      <c r="O19" s="30">
        <f>SUM(B19:N19)</f>
        <v>8213316.109999999</v>
      </c>
    </row>
    <row r="20" spans="1:23" ht="18.75" customHeight="1">
      <c r="A20" s="26" t="s">
        <v>35</v>
      </c>
      <c r="B20" s="30">
        <f>IF(B16&lt;&gt;0,ROUND((B16-1)*B19,2),0)</f>
        <v>278209.69</v>
      </c>
      <c r="C20" s="30">
        <f aca="true" t="shared" si="4" ref="C20:N20">IF(C16&lt;&gt;0,ROUND((C16-1)*C19,2),0)</f>
        <v>206071.19</v>
      </c>
      <c r="D20" s="30">
        <f t="shared" si="4"/>
        <v>164527.31</v>
      </c>
      <c r="E20" s="30">
        <f t="shared" si="4"/>
        <v>-20256.54</v>
      </c>
      <c r="F20" s="30">
        <f t="shared" si="4"/>
        <v>243507.22</v>
      </c>
      <c r="G20" s="30">
        <f t="shared" si="4"/>
        <v>424409.34</v>
      </c>
      <c r="H20" s="30">
        <f t="shared" si="4"/>
        <v>97359.26</v>
      </c>
      <c r="I20" s="30">
        <f t="shared" si="4"/>
        <v>234076.71</v>
      </c>
      <c r="J20" s="30">
        <f t="shared" si="4"/>
        <v>213017.16</v>
      </c>
      <c r="K20" s="30">
        <f t="shared" si="4"/>
        <v>176637.02</v>
      </c>
      <c r="L20" s="30">
        <f t="shared" si="4"/>
        <v>202591.12</v>
      </c>
      <c r="M20" s="30">
        <f t="shared" si="4"/>
        <v>134307.93</v>
      </c>
      <c r="N20" s="30">
        <f t="shared" si="4"/>
        <v>46141.93</v>
      </c>
      <c r="O20" s="30">
        <f aca="true" t="shared" si="5" ref="O19:O27">SUM(B20:N20)</f>
        <v>2400599.3400000003</v>
      </c>
      <c r="W20" s="62"/>
    </row>
    <row r="21" spans="1:15" ht="18.75" customHeight="1">
      <c r="A21" s="26" t="s">
        <v>36</v>
      </c>
      <c r="B21" s="30">
        <v>72018.24</v>
      </c>
      <c r="C21" s="30">
        <v>48755.44</v>
      </c>
      <c r="D21" s="30">
        <v>28254.94</v>
      </c>
      <c r="E21" s="30">
        <v>13413.53</v>
      </c>
      <c r="F21" s="30">
        <v>36729.4</v>
      </c>
      <c r="G21" s="30">
        <v>58354.98</v>
      </c>
      <c r="H21" s="30">
        <v>5812.37</v>
      </c>
      <c r="I21" s="30">
        <v>41554.58</v>
      </c>
      <c r="J21" s="30">
        <v>42040.66</v>
      </c>
      <c r="K21" s="30">
        <v>62682.89</v>
      </c>
      <c r="L21" s="30">
        <v>58757.05</v>
      </c>
      <c r="M21" s="30">
        <v>28518.85</v>
      </c>
      <c r="N21" s="30">
        <v>15665.59</v>
      </c>
      <c r="O21" s="30">
        <f t="shared" si="5"/>
        <v>512558.52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1133.35</v>
      </c>
      <c r="C24" s="30">
        <v>848</v>
      </c>
      <c r="D24" s="30">
        <v>694.55</v>
      </c>
      <c r="E24" s="30">
        <v>228.82</v>
      </c>
      <c r="F24" s="30">
        <v>772.62</v>
      </c>
      <c r="G24" s="30">
        <v>1098.36</v>
      </c>
      <c r="H24" s="30">
        <v>196.52</v>
      </c>
      <c r="I24" s="30">
        <v>848</v>
      </c>
      <c r="J24" s="30">
        <v>748.39</v>
      </c>
      <c r="K24" s="30">
        <v>966.45</v>
      </c>
      <c r="L24" s="30">
        <v>885.68</v>
      </c>
      <c r="M24" s="30">
        <v>498.03</v>
      </c>
      <c r="N24" s="30">
        <v>266.52</v>
      </c>
      <c r="O24" s="30">
        <f t="shared" si="5"/>
        <v>9185.29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644.18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839.63</v>
      </c>
      <c r="L25" s="30">
        <v>745.28</v>
      </c>
      <c r="M25" s="30">
        <v>421.81</v>
      </c>
      <c r="N25" s="30">
        <v>221.03</v>
      </c>
      <c r="O25" s="30">
        <f t="shared" si="5"/>
        <v>7809.75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654715.84</v>
      </c>
      <c r="C29" s="30">
        <f>+C30+C32+C52+C53+C56-C57</f>
        <v>440415.81</v>
      </c>
      <c r="D29" s="30">
        <f t="shared" si="6"/>
        <v>399695.87</v>
      </c>
      <c r="E29" s="30">
        <f t="shared" si="6"/>
        <v>-11075.61</v>
      </c>
      <c r="F29" s="30">
        <f t="shared" si="6"/>
        <v>425749.35</v>
      </c>
      <c r="G29" s="30">
        <f t="shared" si="6"/>
        <v>-59651.159999999996</v>
      </c>
      <c r="H29" s="30">
        <f t="shared" si="6"/>
        <v>103442.09</v>
      </c>
      <c r="I29" s="30">
        <f t="shared" si="6"/>
        <v>407648.61</v>
      </c>
      <c r="J29" s="30">
        <f t="shared" si="6"/>
        <v>-52988.32000000001</v>
      </c>
      <c r="K29" s="30">
        <f t="shared" si="6"/>
        <v>639303.1499999999</v>
      </c>
      <c r="L29" s="30">
        <f t="shared" si="6"/>
        <v>605223.04</v>
      </c>
      <c r="M29" s="30">
        <f t="shared" si="6"/>
        <v>-26700.96</v>
      </c>
      <c r="N29" s="30">
        <f t="shared" si="6"/>
        <v>-19799.170000000002</v>
      </c>
      <c r="O29" s="30">
        <f t="shared" si="6"/>
        <v>3505978.54</v>
      </c>
    </row>
    <row r="30" spans="1:15" ht="18.75" customHeight="1">
      <c r="A30" s="26" t="s">
        <v>39</v>
      </c>
      <c r="B30" s="31">
        <f>+B31</f>
        <v>-58982</v>
      </c>
      <c r="C30" s="31">
        <f>+C31</f>
        <v>-63368.8</v>
      </c>
      <c r="D30" s="31">
        <f aca="true" t="shared" si="7" ref="D30:O30">+D31</f>
        <v>-46442</v>
      </c>
      <c r="E30" s="31">
        <f t="shared" si="7"/>
        <v>-9803.2</v>
      </c>
      <c r="F30" s="31">
        <f t="shared" si="7"/>
        <v>-37954.4</v>
      </c>
      <c r="G30" s="31">
        <f t="shared" si="7"/>
        <v>-53543.6</v>
      </c>
      <c r="H30" s="31">
        <f t="shared" si="7"/>
        <v>-8580</v>
      </c>
      <c r="I30" s="31">
        <f t="shared" si="7"/>
        <v>-64636</v>
      </c>
      <c r="J30" s="31">
        <f t="shared" si="7"/>
        <v>-48826.8</v>
      </c>
      <c r="K30" s="31">
        <f t="shared" si="7"/>
        <v>-39322.8</v>
      </c>
      <c r="L30" s="31">
        <f t="shared" si="7"/>
        <v>-33352</v>
      </c>
      <c r="M30" s="31">
        <f t="shared" si="7"/>
        <v>-23931.6</v>
      </c>
      <c r="N30" s="31">
        <f t="shared" si="7"/>
        <v>-18317.2</v>
      </c>
      <c r="O30" s="31">
        <f t="shared" si="7"/>
        <v>-507060.39999999997</v>
      </c>
    </row>
    <row r="31" spans="1:26" ht="18.75" customHeight="1">
      <c r="A31" s="27" t="s">
        <v>40</v>
      </c>
      <c r="B31" s="16">
        <f>ROUND((-B9)*$G$3,2)</f>
        <v>-58982</v>
      </c>
      <c r="C31" s="16">
        <f aca="true" t="shared" si="8" ref="C31:N31">ROUND((-C9)*$G$3,2)</f>
        <v>-63368.8</v>
      </c>
      <c r="D31" s="16">
        <f t="shared" si="8"/>
        <v>-46442</v>
      </c>
      <c r="E31" s="16">
        <f t="shared" si="8"/>
        <v>-9803.2</v>
      </c>
      <c r="F31" s="16">
        <f t="shared" si="8"/>
        <v>-37954.4</v>
      </c>
      <c r="G31" s="16">
        <f t="shared" si="8"/>
        <v>-53543.6</v>
      </c>
      <c r="H31" s="16">
        <f t="shared" si="8"/>
        <v>-8580</v>
      </c>
      <c r="I31" s="16">
        <f t="shared" si="8"/>
        <v>-64636</v>
      </c>
      <c r="J31" s="16">
        <f t="shared" si="8"/>
        <v>-48826.8</v>
      </c>
      <c r="K31" s="16">
        <f t="shared" si="8"/>
        <v>-39322.8</v>
      </c>
      <c r="L31" s="16">
        <f t="shared" si="8"/>
        <v>-33352</v>
      </c>
      <c r="M31" s="16">
        <f t="shared" si="8"/>
        <v>-23931.6</v>
      </c>
      <c r="N31" s="16">
        <f t="shared" si="8"/>
        <v>-18317.2</v>
      </c>
      <c r="O31" s="32">
        <f aca="true" t="shared" si="9" ref="O31:O57">SUM(B31:N31)</f>
        <v>-507060.39999999997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713697.84</v>
      </c>
      <c r="C32" s="31">
        <f aca="true" t="shared" si="10" ref="C32:O32">SUM(C33:C50)</f>
        <v>503784.61</v>
      </c>
      <c r="D32" s="31">
        <f t="shared" si="10"/>
        <v>446137.87</v>
      </c>
      <c r="E32" s="31">
        <f t="shared" si="10"/>
        <v>-1272.41</v>
      </c>
      <c r="F32" s="31">
        <f t="shared" si="10"/>
        <v>463703.75</v>
      </c>
      <c r="G32" s="31">
        <f t="shared" si="10"/>
        <v>-6107.56</v>
      </c>
      <c r="H32" s="31">
        <f t="shared" si="10"/>
        <v>113207.23</v>
      </c>
      <c r="I32" s="31">
        <f t="shared" si="10"/>
        <v>472284.61</v>
      </c>
      <c r="J32" s="31">
        <f t="shared" si="10"/>
        <v>-4161.52</v>
      </c>
      <c r="K32" s="31">
        <f t="shared" si="10"/>
        <v>678625.95</v>
      </c>
      <c r="L32" s="31">
        <f t="shared" si="10"/>
        <v>638575.04</v>
      </c>
      <c r="M32" s="31">
        <f t="shared" si="10"/>
        <v>-2769.36</v>
      </c>
      <c r="N32" s="31">
        <f t="shared" si="10"/>
        <v>-1481.97</v>
      </c>
      <c r="O32" s="31">
        <f t="shared" si="10"/>
        <v>4014224.08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1773000</v>
      </c>
      <c r="C38" s="33">
        <v>1278000</v>
      </c>
      <c r="D38" s="33">
        <v>1071000</v>
      </c>
      <c r="E38" s="33">
        <v>0</v>
      </c>
      <c r="F38" s="33">
        <v>1170000</v>
      </c>
      <c r="G38" s="33">
        <v>0</v>
      </c>
      <c r="H38" s="33">
        <v>267300</v>
      </c>
      <c r="I38" s="33">
        <v>1224000</v>
      </c>
      <c r="J38" s="33">
        <v>0</v>
      </c>
      <c r="K38" s="33">
        <v>1584000</v>
      </c>
      <c r="L38" s="33">
        <v>1467000</v>
      </c>
      <c r="M38" s="33">
        <v>0</v>
      </c>
      <c r="N38" s="33">
        <v>0</v>
      </c>
      <c r="O38" s="33">
        <f t="shared" si="9"/>
        <v>9834300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-6302.16</v>
      </c>
      <c r="C41" s="33">
        <v>-4715.39</v>
      </c>
      <c r="D41" s="33">
        <v>-3862.13</v>
      </c>
      <c r="E41" s="33">
        <v>-1272.41</v>
      </c>
      <c r="F41" s="33">
        <v>-4296.25</v>
      </c>
      <c r="G41" s="33">
        <v>-6107.56</v>
      </c>
      <c r="H41" s="33">
        <v>-1092.77</v>
      </c>
      <c r="I41" s="33">
        <v>-4715.39</v>
      </c>
      <c r="J41" s="33">
        <v>-4161.52</v>
      </c>
      <c r="K41" s="33">
        <v>-5374.05</v>
      </c>
      <c r="L41" s="33">
        <v>-4924.96</v>
      </c>
      <c r="M41" s="33">
        <v>-2769.36</v>
      </c>
      <c r="N41" s="33">
        <v>-1481.97</v>
      </c>
      <c r="O41" s="33">
        <f t="shared" si="9"/>
        <v>-51075.920000000006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-1185.14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-1185.14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2087338.7599999998</v>
      </c>
      <c r="C55" s="36">
        <f t="shared" si="12"/>
        <v>1493084.24</v>
      </c>
      <c r="D55" s="36">
        <f t="shared" si="12"/>
        <v>1270342.5899999999</v>
      </c>
      <c r="E55" s="36">
        <f t="shared" si="12"/>
        <v>275452.6000000001</v>
      </c>
      <c r="F55" s="36">
        <f t="shared" si="12"/>
        <v>1390381.42</v>
      </c>
      <c r="G55" s="36">
        <f t="shared" si="12"/>
        <v>1313337.6400000004</v>
      </c>
      <c r="H55" s="36">
        <f t="shared" si="12"/>
        <v>348333.57999999996</v>
      </c>
      <c r="I55" s="36">
        <f t="shared" si="12"/>
        <v>1476029.42</v>
      </c>
      <c r="J55" s="36">
        <f t="shared" si="12"/>
        <v>880510.1100000001</v>
      </c>
      <c r="K55" s="36">
        <f t="shared" si="12"/>
        <v>1852204.4799999997</v>
      </c>
      <c r="L55" s="36">
        <f t="shared" si="12"/>
        <v>1718594.5799999998</v>
      </c>
      <c r="M55" s="36">
        <f t="shared" si="12"/>
        <v>604236.5100000001</v>
      </c>
      <c r="N55" s="36">
        <f t="shared" si="12"/>
        <v>302576.9100000001</v>
      </c>
      <c r="O55" s="36">
        <f>SUM(B55:N55)</f>
        <v>15012422.84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2087338.77</v>
      </c>
      <c r="C61" s="51">
        <f t="shared" si="13"/>
        <v>1493084.24</v>
      </c>
      <c r="D61" s="51">
        <f t="shared" si="13"/>
        <v>1270342.59</v>
      </c>
      <c r="E61" s="51">
        <f t="shared" si="13"/>
        <v>275452.6</v>
      </c>
      <c r="F61" s="51">
        <f t="shared" si="13"/>
        <v>1390381.43</v>
      </c>
      <c r="G61" s="51">
        <f t="shared" si="13"/>
        <v>1313337.64</v>
      </c>
      <c r="H61" s="51">
        <f t="shared" si="13"/>
        <v>348333.58</v>
      </c>
      <c r="I61" s="51">
        <f t="shared" si="13"/>
        <v>1476029.43</v>
      </c>
      <c r="J61" s="51">
        <f t="shared" si="13"/>
        <v>880510.12</v>
      </c>
      <c r="K61" s="51">
        <f t="shared" si="13"/>
        <v>1852204.47</v>
      </c>
      <c r="L61" s="51">
        <f t="shared" si="13"/>
        <v>1718594.58</v>
      </c>
      <c r="M61" s="51">
        <f t="shared" si="13"/>
        <v>604236.51</v>
      </c>
      <c r="N61" s="51">
        <f t="shared" si="13"/>
        <v>302576.91</v>
      </c>
      <c r="O61" s="36">
        <f t="shared" si="13"/>
        <v>15012422.87</v>
      </c>
      <c r="Q61"/>
    </row>
    <row r="62" spans="1:18" ht="18.75" customHeight="1">
      <c r="A62" s="26" t="s">
        <v>52</v>
      </c>
      <c r="B62" s="51">
        <v>1697797.28</v>
      </c>
      <c r="C62" s="51">
        <v>1058526.24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2756323.52</v>
      </c>
      <c r="P62"/>
      <c r="Q62"/>
      <c r="R62" s="43"/>
    </row>
    <row r="63" spans="1:16" ht="18.75" customHeight="1">
      <c r="A63" s="26" t="s">
        <v>53</v>
      </c>
      <c r="B63" s="51">
        <v>389541.49</v>
      </c>
      <c r="C63" s="51">
        <v>434558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824099.49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1270342.59</v>
      </c>
      <c r="E64" s="52">
        <v>0</v>
      </c>
      <c r="F64" s="52">
        <v>0</v>
      </c>
      <c r="G64" s="52">
        <v>0</v>
      </c>
      <c r="H64" s="51">
        <v>348333.58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1618676.1700000002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275452.6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275452.6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1390381.43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1390381.43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1313337.64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1313337.64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1476029.43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1476029.43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880510.12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880510.12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1852204.47</v>
      </c>
      <c r="L70" s="31">
        <v>1718594.58</v>
      </c>
      <c r="M70" s="52">
        <v>0</v>
      </c>
      <c r="N70" s="52">
        <v>0</v>
      </c>
      <c r="O70" s="36">
        <f t="shared" si="14"/>
        <v>3570799.05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604236.51</v>
      </c>
      <c r="N71" s="52">
        <v>0</v>
      </c>
      <c r="O71" s="36">
        <f t="shared" si="14"/>
        <v>604236.51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302576.91</v>
      </c>
      <c r="O72" s="55">
        <f t="shared" si="14"/>
        <v>302576.91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2022-06-21T19:22:23Z</dcterms:modified>
  <cp:category/>
  <cp:version/>
  <cp:contentType/>
  <cp:contentStatus/>
</cp:coreProperties>
</file>