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<sst xmlns="http://schemas.openxmlformats.org/spreadsheetml/2006/main" count="90" uniqueCount="87">
  <si>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</si>
  <si>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</si>
  <si>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</si>
  <si>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</si>
  <si>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</si>
  <si>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</si>
  <si>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</si>
  <si>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</si>
  <si>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</si>
  <si>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</si>
  <si>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</si>
  <si>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</si>
  <si>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</si>
  <si>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</si>
  <si>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</si>
  <si>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</si>
  <si>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</si>
  <si>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</si>
  <si>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</si>
  <si>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</si>
  <si>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</si>
  <si>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</si>
  <si>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</si>
  <si>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</si>
  <si>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</si>
  <si>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</si>
  <si>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</si>
  <si>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</si>
  <si>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</si>
  <si>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</si>
  <si>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</si>
  <si>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</si>
  <si>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</si>
  <si>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</si>
  <si>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</si>
  <si>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</si>
  <si>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</si>
  <si>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</si>
  <si>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</si>
  <si>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</si>
  <si>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</si>
  <si>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</si>
  <si>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</si>
  <si>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</si>
  <si>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</si>
  <si>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</si>
  <si>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</si>
  <si>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</si>
  <si>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</si>
  <si>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</si>
  <si>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</si>
  <si>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</si>
  <si>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</si>
  <si>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</si>
  <si>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</si>
  <si>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</si>
  <si>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</si>
  <si>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</si>
  <si>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</si>
  <si>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</si>
  <si>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</si>
  <si>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</si>
  <si>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</si>
  <si>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</si>
  <si>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11/06/22 - VENCIMENTO 20/06/22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</si>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</sst>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269986</v>
      </c>
      <c r="C7" s="9">
        <f t="shared" si="0"/>
        <v>185885</v>
      </c>
      <c r="D7" s="9">
        <f t="shared" si="0"/>
        <v>206289</v>
      </c>
      <c r="E7" s="9">
        <f t="shared" si="0"/>
        <v>46957</v>
      </c>
      <c r="F7" s="9">
        <f t="shared" si="0"/>
        <v>142028</v>
      </c>
      <c r="G7" s="9">
        <f t="shared" si="0"/>
        <v>233317</v>
      </c>
      <c r="H7" s="9">
        <f t="shared" si="0"/>
        <v>27023</v>
      </c>
      <c r="I7" s="9">
        <f t="shared" si="0"/>
        <v>168258</v>
      </c>
      <c r="J7" s="9">
        <f t="shared" si="0"/>
        <v>158207</v>
      </c>
      <c r="K7" s="9">
        <f t="shared" si="0"/>
        <v>237023</v>
      </c>
      <c r="L7" s="9">
        <f t="shared" si="0"/>
        <v>177294</v>
      </c>
      <c r="M7" s="9">
        <f t="shared" si="0"/>
        <v>79224</v>
      </c>
      <c r="N7" s="9">
        <f t="shared" si="0"/>
        <v>49412</v>
      </c>
      <c r="O7" s="9">
        <f t="shared" si="0"/>
        <v>1980903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12952</v>
      </c>
      <c r="C8" s="11">
        <f t="shared" si="1"/>
        <v>13738</v>
      </c>
      <c r="D8" s="11">
        <f t="shared" si="1"/>
        <v>11382</v>
      </c>
      <c r="E8" s="11">
        <f t="shared" si="1"/>
        <v>2202</v>
      </c>
      <c r="F8" s="11">
        <f t="shared" si="1"/>
        <v>7638</v>
      </c>
      <c r="G8" s="11">
        <f t="shared" si="1"/>
        <v>11292</v>
      </c>
      <c r="H8" s="11">
        <f t="shared" si="1"/>
        <v>1716</v>
      </c>
      <c r="I8" s="11">
        <f t="shared" si="1"/>
        <v>12895</v>
      </c>
      <c r="J8" s="11">
        <f t="shared" si="1"/>
        <v>10005</v>
      </c>
      <c r="K8" s="11">
        <f t="shared" si="1"/>
        <v>8502</v>
      </c>
      <c r="L8" s="11">
        <f t="shared" si="1"/>
        <v>6727</v>
      </c>
      <c r="M8" s="11">
        <f t="shared" si="1"/>
        <v>4188</v>
      </c>
      <c r="N8" s="11">
        <f t="shared" si="1"/>
        <v>3290</v>
      </c>
      <c r="O8" s="11">
        <f t="shared" si="1"/>
        <v>106527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12952</v>
      </c>
      <c r="C9" s="11">
        <v>13738</v>
      </c>
      <c r="D9" s="11">
        <v>11382</v>
      </c>
      <c r="E9" s="11">
        <v>2202</v>
      </c>
      <c r="F9" s="11">
        <v>7638</v>
      </c>
      <c r="G9" s="11">
        <v>11292</v>
      </c>
      <c r="H9" s="11">
        <v>1716</v>
      </c>
      <c r="I9" s="11">
        <v>12891</v>
      </c>
      <c r="J9" s="11">
        <v>10005</v>
      </c>
      <c r="K9" s="11">
        <v>8485</v>
      </c>
      <c r="L9" s="11">
        <v>6726</v>
      </c>
      <c r="M9" s="11">
        <v>4186</v>
      </c>
      <c r="N9" s="11">
        <v>3280</v>
      </c>
      <c r="O9" s="11">
        <f>SUM(B9:N9)</f>
        <v>106493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17</v>
      </c>
      <c r="L10" s="13">
        <v>1</v>
      </c>
      <c r="M10" s="13">
        <v>2</v>
      </c>
      <c r="N10" s="13">
        <v>10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257034</v>
      </c>
      <c r="C11" s="13">
        <v>172147</v>
      </c>
      <c r="D11" s="13">
        <v>194907</v>
      </c>
      <c r="E11" s="13">
        <v>44755</v>
      </c>
      <c r="F11" s="13">
        <v>134390</v>
      </c>
      <c r="G11" s="13">
        <v>222025</v>
      </c>
      <c r="H11" s="13">
        <v>25307</v>
      </c>
      <c r="I11" s="13">
        <v>155363</v>
      </c>
      <c r="J11" s="13">
        <v>148202</v>
      </c>
      <c r="K11" s="13">
        <v>228521</v>
      </c>
      <c r="L11" s="13">
        <v>170567</v>
      </c>
      <c r="M11" s="13">
        <v>75036</v>
      </c>
      <c r="N11" s="13">
        <v>46122</v>
      </c>
      <c r="O11" s="11">
        <f>SUM(B11:N11)</f>
        <v>1874376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1.23339467139791</v>
      </c>
      <c r="C16" s="19">
        <v>1.251167014486518</v>
      </c>
      <c r="D16" s="19">
        <v>1.312219252793053</v>
      </c>
      <c r="E16" s="19">
        <v>0.910344293091962</v>
      </c>
      <c r="F16" s="19">
        <v>1.429791717556147</v>
      </c>
      <c r="G16" s="19">
        <v>1.460789384001551</v>
      </c>
      <c r="H16" s="19">
        <v>1.671340176699917</v>
      </c>
      <c r="I16" s="19">
        <v>1.255102484886</v>
      </c>
      <c r="J16" s="19">
        <v>1.313672163126988</v>
      </c>
      <c r="K16" s="19">
        <v>1.192392042737069</v>
      </c>
      <c r="L16" s="19">
        <v>1.244627425991018</v>
      </c>
      <c r="M16" s="19">
        <v>1.229693555398356</v>
      </c>
      <c r="N16" s="19">
        <v>1.137526365072162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1036695.1699999999</v>
      </c>
      <c r="C18" s="24">
        <f t="shared" si="2"/>
        <v>732735.03</v>
      </c>
      <c r="D18" s="24">
        <f t="shared" si="2"/>
        <v>730196.35</v>
      </c>
      <c r="E18" s="24">
        <f t="shared" si="2"/>
        <v>204065.75</v>
      </c>
      <c r="F18" s="24">
        <f t="shared" si="2"/>
        <v>635229.87</v>
      </c>
      <c r="G18" s="24">
        <f t="shared" si="2"/>
        <v>901345.1200000001</v>
      </c>
      <c r="H18" s="24">
        <f t="shared" si="2"/>
        <v>158109.13</v>
      </c>
      <c r="I18" s="24">
        <f t="shared" si="2"/>
        <v>677959.6699999998</v>
      </c>
      <c r="J18" s="24">
        <f t="shared" si="2"/>
        <v>647609.47</v>
      </c>
      <c r="K18" s="24">
        <f t="shared" si="2"/>
        <v>849712.0399999999</v>
      </c>
      <c r="L18" s="24">
        <f t="shared" si="2"/>
        <v>760769.2100000001</v>
      </c>
      <c r="M18" s="24">
        <f t="shared" si="2"/>
        <v>395977.05000000005</v>
      </c>
      <c r="N18" s="24">
        <f t="shared" si="2"/>
        <v>201261.16000000003</v>
      </c>
      <c r="O18" s="24">
        <f>O19+O20+O21+O22+O23+O24+O25+O27</f>
        <v>7928029.45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752396.98</v>
      </c>
      <c r="C19" s="30">
        <f t="shared" si="3"/>
        <v>535144.33</v>
      </c>
      <c r="D19" s="30">
        <f t="shared" si="3"/>
        <v>520838.47</v>
      </c>
      <c r="E19" s="30">
        <f t="shared" si="3"/>
        <v>202539.63</v>
      </c>
      <c r="F19" s="30">
        <f t="shared" si="3"/>
        <v>415644.94</v>
      </c>
      <c r="G19" s="30">
        <f t="shared" si="3"/>
        <v>561804</v>
      </c>
      <c r="H19" s="30">
        <f t="shared" si="3"/>
        <v>87362.66</v>
      </c>
      <c r="I19" s="30">
        <f t="shared" si="3"/>
        <v>480982.32</v>
      </c>
      <c r="J19" s="30">
        <f t="shared" si="3"/>
        <v>454876.77</v>
      </c>
      <c r="K19" s="30">
        <f t="shared" si="3"/>
        <v>644181.11</v>
      </c>
      <c r="L19" s="30">
        <f t="shared" si="3"/>
        <v>548636.28</v>
      </c>
      <c r="M19" s="30">
        <f t="shared" si="3"/>
        <v>282900.98</v>
      </c>
      <c r="N19" s="30">
        <f t="shared" si="3"/>
        <v>159378.41</v>
      </c>
      <c r="O19" s="30">
        <f>SUM(B19:N19)</f>
        <v>5646686.880000001</v>
      </c>
    </row>
    <row r="20" spans="1:23" ht="18.75" customHeight="1">
      <c r="A20" s="26" t="s">
        <v>35</v>
      </c>
      <c r="B20" s="30">
        <f>IF(B16&lt;&gt;0,ROUND((B16-1)*B19,2),0)</f>
        <v>175605.45</v>
      </c>
      <c r="C20" s="30">
        <f aca="true" t="shared" si="4" ref="C20:N20">IF(C16&lt;&gt;0,ROUND((C16-1)*C19,2),0)</f>
        <v>134410.6</v>
      </c>
      <c r="D20" s="30">
        <f t="shared" si="4"/>
        <v>162615.8</v>
      </c>
      <c r="E20" s="30">
        <f t="shared" si="4"/>
        <v>-18158.83</v>
      </c>
      <c r="F20" s="30">
        <f t="shared" si="4"/>
        <v>178640.75</v>
      </c>
      <c r="G20" s="30">
        <f t="shared" si="4"/>
        <v>258873.32</v>
      </c>
      <c r="H20" s="30">
        <f t="shared" si="4"/>
        <v>58650.06</v>
      </c>
      <c r="I20" s="30">
        <f t="shared" si="4"/>
        <v>122699.79</v>
      </c>
      <c r="J20" s="30">
        <f t="shared" si="4"/>
        <v>142682.18</v>
      </c>
      <c r="K20" s="30">
        <f t="shared" si="4"/>
        <v>123935.32</v>
      </c>
      <c r="L20" s="30">
        <f t="shared" si="4"/>
        <v>134211.48</v>
      </c>
      <c r="M20" s="30">
        <f t="shared" si="4"/>
        <v>64980.53</v>
      </c>
      <c r="N20" s="30">
        <f t="shared" si="4"/>
        <v>21918.73</v>
      </c>
      <c r="O20" s="30">
        <f aca="true" t="shared" si="5" ref="O19:O27">SUM(B20:N20)</f>
        <v>1561065.1800000002</v>
      </c>
      <c r="W20" s="62"/>
    </row>
    <row r="21" spans="1:15" ht="18.75" customHeight="1">
      <c r="A21" s="26" t="s">
        <v>36</v>
      </c>
      <c r="B21" s="30">
        <v>46007.77</v>
      </c>
      <c r="C21" s="30">
        <v>35085.16</v>
      </c>
      <c r="D21" s="30">
        <v>23298.63</v>
      </c>
      <c r="E21" s="30">
        <v>9082.93</v>
      </c>
      <c r="F21" s="30">
        <v>22722.91</v>
      </c>
      <c r="G21" s="30">
        <v>37426.67</v>
      </c>
      <c r="H21" s="30">
        <v>4487.48</v>
      </c>
      <c r="I21" s="30">
        <v>31867.83</v>
      </c>
      <c r="J21" s="30">
        <v>29929.82</v>
      </c>
      <c r="K21" s="30">
        <v>39356.42</v>
      </c>
      <c r="L21" s="30">
        <v>36043.26</v>
      </c>
      <c r="M21" s="30">
        <v>18099.51</v>
      </c>
      <c r="N21" s="30">
        <v>9648.56</v>
      </c>
      <c r="O21" s="30">
        <f t="shared" si="5"/>
        <v>343056.95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-29266.03</v>
      </c>
    </row>
    <row r="24" spans="1:26" ht="18.75" customHeight="1">
      <c r="A24" s="26" t="s">
        <v>67</v>
      </c>
      <c r="B24" s="30">
        <v>1302.95</v>
      </c>
      <c r="C24" s="30">
        <v>944.91</v>
      </c>
      <c r="D24" s="30">
        <v>931.45</v>
      </c>
      <c r="E24" s="30">
        <v>261.13</v>
      </c>
      <c r="F24" s="30">
        <v>810.31</v>
      </c>
      <c r="G24" s="30">
        <v>1146.81</v>
      </c>
      <c r="H24" s="30">
        <v>199.21</v>
      </c>
      <c r="I24" s="30">
        <v>850.69</v>
      </c>
      <c r="J24" s="30">
        <v>829.15</v>
      </c>
      <c r="K24" s="30">
        <v>1079.51</v>
      </c>
      <c r="L24" s="30">
        <v>961.06</v>
      </c>
      <c r="M24" s="30">
        <v>489.95</v>
      </c>
      <c r="N24" s="30">
        <v>263.84</v>
      </c>
      <c r="O24" s="30">
        <f t="shared" si="5"/>
        <v>10070.97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644.18</v>
      </c>
      <c r="E25" s="30">
        <v>196.75</v>
      </c>
      <c r="F25" s="30">
        <v>648.21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839.63</v>
      </c>
      <c r="L25" s="30">
        <v>745.28</v>
      </c>
      <c r="M25" s="30">
        <v>421.81</v>
      </c>
      <c r="N25" s="30">
        <v>221.03</v>
      </c>
      <c r="O25" s="30">
        <f t="shared" si="5"/>
        <v>7809.75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5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-766234.04</v>
      </c>
      <c r="C29" s="30">
        <f>+C30+C32+C52+C53+C56-C57</f>
        <v>-569701.49</v>
      </c>
      <c r="D29" s="30">
        <f t="shared" si="6"/>
        <v>-469260.25</v>
      </c>
      <c r="E29" s="30">
        <f t="shared" si="6"/>
        <v>-11140.84</v>
      </c>
      <c r="F29" s="30">
        <f t="shared" si="6"/>
        <v>-497113.02</v>
      </c>
      <c r="G29" s="30">
        <f t="shared" si="6"/>
        <v>-56061.810000000005</v>
      </c>
      <c r="H29" s="30">
        <f t="shared" si="6"/>
        <v>-117409.36</v>
      </c>
      <c r="I29" s="30">
        <f t="shared" si="6"/>
        <v>-556450.76</v>
      </c>
      <c r="J29" s="30">
        <f t="shared" si="6"/>
        <v>-48632.61</v>
      </c>
      <c r="K29" s="30">
        <f t="shared" si="6"/>
        <v>-655336.77</v>
      </c>
      <c r="L29" s="30">
        <f t="shared" si="6"/>
        <v>-610938.51</v>
      </c>
      <c r="M29" s="30">
        <f t="shared" si="6"/>
        <v>-21142.850000000002</v>
      </c>
      <c r="N29" s="30">
        <f t="shared" si="6"/>
        <v>-15899.01</v>
      </c>
      <c r="O29" s="30">
        <f t="shared" si="6"/>
        <v>-4395321.319999999</v>
      </c>
    </row>
    <row r="30" spans="1:15" ht="18.75" customHeight="1">
      <c r="A30" s="26" t="s">
        <v>39</v>
      </c>
      <c r="B30" s="31">
        <f>+B31</f>
        <v>-56988.8</v>
      </c>
      <c r="C30" s="31">
        <f>+C31</f>
        <v>-60447.2</v>
      </c>
      <c r="D30" s="31">
        <f aca="true" t="shared" si="7" ref="D30:O30">+D31</f>
        <v>-50080.8</v>
      </c>
      <c r="E30" s="31">
        <f t="shared" si="7"/>
        <v>-9688.8</v>
      </c>
      <c r="F30" s="31">
        <f t="shared" si="7"/>
        <v>-33607.2</v>
      </c>
      <c r="G30" s="31">
        <f t="shared" si="7"/>
        <v>-49684.8</v>
      </c>
      <c r="H30" s="31">
        <f t="shared" si="7"/>
        <v>-7550.4</v>
      </c>
      <c r="I30" s="31">
        <f t="shared" si="7"/>
        <v>-56720.4</v>
      </c>
      <c r="J30" s="31">
        <f t="shared" si="7"/>
        <v>-44022</v>
      </c>
      <c r="K30" s="31">
        <f t="shared" si="7"/>
        <v>-37334</v>
      </c>
      <c r="L30" s="31">
        <f t="shared" si="7"/>
        <v>-29594.4</v>
      </c>
      <c r="M30" s="31">
        <f t="shared" si="7"/>
        <v>-18418.4</v>
      </c>
      <c r="N30" s="31">
        <f t="shared" si="7"/>
        <v>-14432</v>
      </c>
      <c r="O30" s="31">
        <f t="shared" si="7"/>
        <v>-468569.20000000007</v>
      </c>
    </row>
    <row r="31" spans="1:26" ht="18.75" customHeight="1">
      <c r="A31" s="27" t="s">
        <v>40</v>
      </c>
      <c r="B31" s="16">
        <f>ROUND((-B9)*$G$3,2)</f>
        <v>-56988.8</v>
      </c>
      <c r="C31" s="16">
        <f aca="true" t="shared" si="8" ref="C31:N31">ROUND((-C9)*$G$3,2)</f>
        <v>-60447.2</v>
      </c>
      <c r="D31" s="16">
        <f t="shared" si="8"/>
        <v>-50080.8</v>
      </c>
      <c r="E31" s="16">
        <f t="shared" si="8"/>
        <v>-9688.8</v>
      </c>
      <c r="F31" s="16">
        <f t="shared" si="8"/>
        <v>-33607.2</v>
      </c>
      <c r="G31" s="16">
        <f t="shared" si="8"/>
        <v>-49684.8</v>
      </c>
      <c r="H31" s="16">
        <f t="shared" si="8"/>
        <v>-7550.4</v>
      </c>
      <c r="I31" s="16">
        <f t="shared" si="8"/>
        <v>-56720.4</v>
      </c>
      <c r="J31" s="16">
        <f t="shared" si="8"/>
        <v>-44022</v>
      </c>
      <c r="K31" s="16">
        <f t="shared" si="8"/>
        <v>-37334</v>
      </c>
      <c r="L31" s="16">
        <f t="shared" si="8"/>
        <v>-29594.4</v>
      </c>
      <c r="M31" s="16">
        <f t="shared" si="8"/>
        <v>-18418.4</v>
      </c>
      <c r="N31" s="16">
        <f t="shared" si="8"/>
        <v>-14432</v>
      </c>
      <c r="O31" s="32">
        <f aca="true" t="shared" si="9" ref="O31:O57">SUM(B31:N31)</f>
        <v>-468569.20000000007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-709245.24</v>
      </c>
      <c r="C32" s="31">
        <f aca="true" t="shared" si="10" ref="C32:O32">SUM(C33:C50)</f>
        <v>-509254.29</v>
      </c>
      <c r="D32" s="31">
        <f t="shared" si="10"/>
        <v>-419179.45</v>
      </c>
      <c r="E32" s="31">
        <f t="shared" si="10"/>
        <v>-1452.04</v>
      </c>
      <c r="F32" s="31">
        <f t="shared" si="10"/>
        <v>-463505.82</v>
      </c>
      <c r="G32" s="31">
        <f t="shared" si="10"/>
        <v>-6377.01</v>
      </c>
      <c r="H32" s="31">
        <f t="shared" si="10"/>
        <v>-109107.74</v>
      </c>
      <c r="I32" s="31">
        <f t="shared" si="10"/>
        <v>-499730.36</v>
      </c>
      <c r="J32" s="31">
        <f t="shared" si="10"/>
        <v>-4610.61</v>
      </c>
      <c r="K32" s="31">
        <f t="shared" si="10"/>
        <v>-618002.77</v>
      </c>
      <c r="L32" s="31">
        <f t="shared" si="10"/>
        <v>-581344.11</v>
      </c>
      <c r="M32" s="31">
        <f t="shared" si="10"/>
        <v>-2724.45</v>
      </c>
      <c r="N32" s="31">
        <f t="shared" si="10"/>
        <v>-1467.01</v>
      </c>
      <c r="O32" s="31">
        <f t="shared" si="10"/>
        <v>-3926000.9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-702000</v>
      </c>
      <c r="C39" s="33">
        <v>-504000</v>
      </c>
      <c r="D39" s="33">
        <v>-414000</v>
      </c>
      <c r="E39" s="33">
        <v>0</v>
      </c>
      <c r="F39" s="33">
        <v>-459000</v>
      </c>
      <c r="G39" s="33">
        <v>0</v>
      </c>
      <c r="H39" s="33">
        <v>-108000</v>
      </c>
      <c r="I39" s="33">
        <v>-495000</v>
      </c>
      <c r="J39" s="33">
        <v>0</v>
      </c>
      <c r="K39" s="33">
        <v>-612000</v>
      </c>
      <c r="L39" s="33">
        <v>-576000</v>
      </c>
      <c r="M39" s="33">
        <v>0</v>
      </c>
      <c r="N39" s="33">
        <v>0</v>
      </c>
      <c r="O39" s="33">
        <f t="shared" si="9"/>
        <v>-3870000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-7245.24</v>
      </c>
      <c r="C41" s="33">
        <v>-5254.29</v>
      </c>
      <c r="D41" s="33">
        <v>-5179.45</v>
      </c>
      <c r="E41" s="33">
        <v>-1452.04</v>
      </c>
      <c r="F41" s="33">
        <v>-4505.82</v>
      </c>
      <c r="G41" s="33">
        <v>-6377.01</v>
      </c>
      <c r="H41" s="33">
        <v>-1107.74</v>
      </c>
      <c r="I41" s="33">
        <v>-4730.36</v>
      </c>
      <c r="J41" s="33">
        <v>-4610.61</v>
      </c>
      <c r="K41" s="33">
        <v>-6002.77</v>
      </c>
      <c r="L41" s="33">
        <v>-5344.11</v>
      </c>
      <c r="M41" s="33">
        <v>-2724.45</v>
      </c>
      <c r="N41" s="33">
        <v>-1467.01</v>
      </c>
      <c r="O41" s="33">
        <f t="shared" si="9"/>
        <v>-56000.9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-751.22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-751.22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270461.1299999999</v>
      </c>
      <c r="C55" s="36">
        <f t="shared" si="12"/>
        <v>163033.54000000004</v>
      </c>
      <c r="D55" s="36">
        <f t="shared" si="12"/>
        <v>260936.09999999998</v>
      </c>
      <c r="E55" s="36">
        <f t="shared" si="12"/>
        <v>192924.91</v>
      </c>
      <c r="F55" s="36">
        <f t="shared" si="12"/>
        <v>138116.84999999998</v>
      </c>
      <c r="G55" s="36">
        <f t="shared" si="12"/>
        <v>845283.31</v>
      </c>
      <c r="H55" s="36">
        <f t="shared" si="12"/>
        <v>40699.770000000004</v>
      </c>
      <c r="I55" s="36">
        <f t="shared" si="12"/>
        <v>121508.9099999998</v>
      </c>
      <c r="J55" s="36">
        <f t="shared" si="12"/>
        <v>598976.86</v>
      </c>
      <c r="K55" s="36">
        <f t="shared" si="12"/>
        <v>194375.2699999999</v>
      </c>
      <c r="L55" s="36">
        <f t="shared" si="12"/>
        <v>149830.70000000007</v>
      </c>
      <c r="M55" s="36">
        <f t="shared" si="12"/>
        <v>374834.20000000007</v>
      </c>
      <c r="N55" s="36">
        <f t="shared" si="12"/>
        <v>185362.15000000002</v>
      </c>
      <c r="O55" s="36">
        <f>SUM(B55:N55)</f>
        <v>3536343.6999999997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270461.13</v>
      </c>
      <c r="C61" s="51">
        <f t="shared" si="13"/>
        <v>163033.54</v>
      </c>
      <c r="D61" s="51">
        <f t="shared" si="13"/>
        <v>260936.09</v>
      </c>
      <c r="E61" s="51">
        <f t="shared" si="13"/>
        <v>192924.9</v>
      </c>
      <c r="F61" s="51">
        <f t="shared" si="13"/>
        <v>138116.86</v>
      </c>
      <c r="G61" s="51">
        <f t="shared" si="13"/>
        <v>845283.32</v>
      </c>
      <c r="H61" s="51">
        <f t="shared" si="13"/>
        <v>40699.77</v>
      </c>
      <c r="I61" s="51">
        <f t="shared" si="13"/>
        <v>121508.9</v>
      </c>
      <c r="J61" s="51">
        <f t="shared" si="13"/>
        <v>598976.86</v>
      </c>
      <c r="K61" s="51">
        <f t="shared" si="13"/>
        <v>194375.27</v>
      </c>
      <c r="L61" s="51">
        <f t="shared" si="13"/>
        <v>149830.7</v>
      </c>
      <c r="M61" s="51">
        <f t="shared" si="13"/>
        <v>374834.2</v>
      </c>
      <c r="N61" s="51">
        <f t="shared" si="13"/>
        <v>185362.15</v>
      </c>
      <c r="O61" s="36">
        <f t="shared" si="13"/>
        <v>3536343.69</v>
      </c>
      <c r="Q61"/>
    </row>
    <row r="62" spans="1:18" ht="18.75" customHeight="1">
      <c r="A62" s="26" t="s">
        <v>52</v>
      </c>
      <c r="B62" s="51">
        <v>229396.77</v>
      </c>
      <c r="C62" s="51">
        <v>121505.52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350902.29</v>
      </c>
      <c r="P62"/>
      <c r="Q62"/>
      <c r="R62" s="43"/>
    </row>
    <row r="63" spans="1:16" ht="18.75" customHeight="1">
      <c r="A63" s="26" t="s">
        <v>53</v>
      </c>
      <c r="B63" s="51">
        <v>41064.36</v>
      </c>
      <c r="C63" s="51">
        <v>41528.02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82592.38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260936.09</v>
      </c>
      <c r="E64" s="52">
        <v>0</v>
      </c>
      <c r="F64" s="52">
        <v>0</v>
      </c>
      <c r="G64" s="52">
        <v>0</v>
      </c>
      <c r="H64" s="51">
        <v>40699.77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301635.86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192924.9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192924.9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138116.86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138116.86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845283.32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845283.32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121508.9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121508.9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598976.86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598976.86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194375.27</v>
      </c>
      <c r="L70" s="31">
        <v>149830.7</v>
      </c>
      <c r="M70" s="52">
        <v>0</v>
      </c>
      <c r="N70" s="52">
        <v>0</v>
      </c>
      <c r="O70" s="36">
        <f t="shared" si="14"/>
        <v>344205.97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374834.2</v>
      </c>
      <c r="N71" s="52">
        <v>0</v>
      </c>
      <c r="O71" s="36">
        <f t="shared" si="14"/>
        <v>374834.2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185362.15</v>
      </c>
      <c r="O72" s="55">
        <f t="shared" si="14"/>
        <v>185362.15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2022-06-15T20:44:27Z</dcterms:modified>
  <cp:category/>
  <cp:version/>
  <cp:contentType/>
  <cp:contentStatus/>
</cp:coreProperties>
</file>