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<sst xmlns="http://schemas.openxmlformats.org/spreadsheetml/2006/main" count="90" uniqueCount="87">
  <si>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</si>
  <si>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</si>
  <si>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</si>
  <si>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</si>
  <si>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</si>
  <si>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</si>
  <si>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</si>
  <si>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</si>
  <si>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</si>
  <si>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</si>
  <si>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</si>
  <si>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</si>
  <si>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</si>
  <si>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</si>
  <si>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</si>
  <si>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</si>
  <si>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</si>
  <si>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</si>
  <si>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</si>
  <si>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</si>
  <si>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</si>
  <si>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</si>
  <si>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</si>
  <si>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</si>
  <si>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</si>
  <si>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</si>
  <si>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</si>
  <si>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</si>
  <si>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</si>
  <si>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</si>
  <si>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</si>
  <si>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</si>
  <si>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</si>
  <si>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</si>
  <si>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</si>
  <si>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</si>
  <si>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</si>
  <si>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</si>
  <si>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</si>
  <si>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</si>
  <si>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</si>
  <si>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</si>
  <si>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</si>
  <si>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</si>
  <si>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</si>
  <si>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</si>
  <si>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</si>
  <si>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</si>
  <si>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</si>
  <si>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</si>
  <si>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</si>
  <si>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</si>
  <si>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</si>
  <si>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</si>
  <si>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</si>
  <si>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</si>
  <si>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</si>
  <si>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</si>
  <si>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</si>
  <si>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</si>
  <si>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</si>
  <si>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</si>
  <si>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</si>
  <si>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</si>
  <si>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08/06/22 - VENCIMENTO 15/06/22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</si>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</sst>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389451</v>
      </c>
      <c r="C7" s="9">
        <f t="shared" si="0"/>
        <v>276071</v>
      </c>
      <c r="D7" s="9">
        <f t="shared" si="0"/>
        <v>273336</v>
      </c>
      <c r="E7" s="9">
        <f t="shared" si="0"/>
        <v>68490</v>
      </c>
      <c r="F7" s="9">
        <f t="shared" si="0"/>
        <v>228803</v>
      </c>
      <c r="G7" s="9">
        <f t="shared" si="0"/>
        <v>369491</v>
      </c>
      <c r="H7" s="9">
        <f t="shared" si="0"/>
        <v>43883</v>
      </c>
      <c r="I7" s="9">
        <f t="shared" si="0"/>
        <v>288936</v>
      </c>
      <c r="J7" s="9">
        <f t="shared" si="0"/>
        <v>240057</v>
      </c>
      <c r="K7" s="9">
        <f t="shared" si="0"/>
        <v>361056</v>
      </c>
      <c r="L7" s="9">
        <f t="shared" si="0"/>
        <v>272957</v>
      </c>
      <c r="M7" s="9">
        <f t="shared" si="0"/>
        <v>130984</v>
      </c>
      <c r="N7" s="9">
        <f t="shared" si="0"/>
        <v>82515</v>
      </c>
      <c r="O7" s="9">
        <f t="shared" si="0"/>
        <v>3026030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13348</v>
      </c>
      <c r="C8" s="11">
        <f t="shared" si="1"/>
        <v>14082</v>
      </c>
      <c r="D8" s="11">
        <f t="shared" si="1"/>
        <v>10039</v>
      </c>
      <c r="E8" s="11">
        <f t="shared" si="1"/>
        <v>2195</v>
      </c>
      <c r="F8" s="11">
        <f t="shared" si="1"/>
        <v>7928</v>
      </c>
      <c r="G8" s="11">
        <f t="shared" si="1"/>
        <v>11877</v>
      </c>
      <c r="H8" s="11">
        <f t="shared" si="1"/>
        <v>2057</v>
      </c>
      <c r="I8" s="11">
        <f t="shared" si="1"/>
        <v>15666</v>
      </c>
      <c r="J8" s="11">
        <f t="shared" si="1"/>
        <v>11269</v>
      </c>
      <c r="K8" s="11">
        <f t="shared" si="1"/>
        <v>8689</v>
      </c>
      <c r="L8" s="11">
        <f t="shared" si="1"/>
        <v>7506</v>
      </c>
      <c r="M8" s="11">
        <f t="shared" si="1"/>
        <v>5607</v>
      </c>
      <c r="N8" s="11">
        <f t="shared" si="1"/>
        <v>4215</v>
      </c>
      <c r="O8" s="11">
        <f t="shared" si="1"/>
        <v>114478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13348</v>
      </c>
      <c r="C9" s="11">
        <v>14082</v>
      </c>
      <c r="D9" s="11">
        <v>10039</v>
      </c>
      <c r="E9" s="11">
        <v>2195</v>
      </c>
      <c r="F9" s="11">
        <v>7928</v>
      </c>
      <c r="G9" s="11">
        <v>11877</v>
      </c>
      <c r="H9" s="11">
        <v>2057</v>
      </c>
      <c r="I9" s="11">
        <v>15663</v>
      </c>
      <c r="J9" s="11">
        <v>11269</v>
      </c>
      <c r="K9" s="11">
        <v>8674</v>
      </c>
      <c r="L9" s="11">
        <v>7506</v>
      </c>
      <c r="M9" s="11">
        <v>5599</v>
      </c>
      <c r="N9" s="11">
        <v>4197</v>
      </c>
      <c r="O9" s="11">
        <f>SUM(B9:N9)</f>
        <v>114434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15</v>
      </c>
      <c r="L10" s="13">
        <v>0</v>
      </c>
      <c r="M10" s="13">
        <v>8</v>
      </c>
      <c r="N10" s="13">
        <v>18</v>
      </c>
      <c r="O10" s="11">
        <f>SUM(B10:N10)</f>
        <v>44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376103</v>
      </c>
      <c r="C11" s="13">
        <v>261989</v>
      </c>
      <c r="D11" s="13">
        <v>263297</v>
      </c>
      <c r="E11" s="13">
        <v>66295</v>
      </c>
      <c r="F11" s="13">
        <v>220875</v>
      </c>
      <c r="G11" s="13">
        <v>357614</v>
      </c>
      <c r="H11" s="13">
        <v>41826</v>
      </c>
      <c r="I11" s="13">
        <v>273270</v>
      </c>
      <c r="J11" s="13">
        <v>228788</v>
      </c>
      <c r="K11" s="13">
        <v>352367</v>
      </c>
      <c r="L11" s="13">
        <v>265451</v>
      </c>
      <c r="M11" s="13">
        <v>125377</v>
      </c>
      <c r="N11" s="13">
        <v>78300</v>
      </c>
      <c r="O11" s="11">
        <f>SUM(B11:N11)</f>
        <v>2911552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1.215908427011016</v>
      </c>
      <c r="C16" s="19">
        <v>1.236714170517415</v>
      </c>
      <c r="D16" s="19">
        <v>1.250087161025869</v>
      </c>
      <c r="E16" s="19">
        <v>0.907910848166276</v>
      </c>
      <c r="F16" s="19">
        <v>1.344466330479397</v>
      </c>
      <c r="G16" s="19">
        <v>1.446229201143911</v>
      </c>
      <c r="H16" s="19">
        <v>1.641359588632821</v>
      </c>
      <c r="I16" s="19">
        <v>1.189839461245731</v>
      </c>
      <c r="J16" s="19">
        <v>1.292850948493758</v>
      </c>
      <c r="K16" s="19">
        <v>1.156041303332427</v>
      </c>
      <c r="L16" s="19">
        <v>1.206170470788153</v>
      </c>
      <c r="M16" s="19">
        <v>1.240884290954656</v>
      </c>
      <c r="N16" s="19">
        <v>1.128901654813179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1454261.5399999998</v>
      </c>
      <c r="C18" s="24">
        <f t="shared" si="2"/>
        <v>1058789.57</v>
      </c>
      <c r="D18" s="24">
        <f t="shared" si="2"/>
        <v>916296.4399999998</v>
      </c>
      <c r="E18" s="24">
        <f t="shared" si="2"/>
        <v>292308.44000000006</v>
      </c>
      <c r="F18" s="24">
        <f t="shared" si="2"/>
        <v>955372.77</v>
      </c>
      <c r="G18" s="24">
        <f t="shared" si="2"/>
        <v>1387925.7500000002</v>
      </c>
      <c r="H18" s="24">
        <f t="shared" si="2"/>
        <v>246507.27</v>
      </c>
      <c r="I18" s="24">
        <f t="shared" si="2"/>
        <v>1065904.5199999998</v>
      </c>
      <c r="J18" s="24">
        <f t="shared" si="2"/>
        <v>954867.52</v>
      </c>
      <c r="K18" s="24">
        <f t="shared" si="2"/>
        <v>1241207.6699999997</v>
      </c>
      <c r="L18" s="24">
        <f t="shared" si="2"/>
        <v>1118857.13</v>
      </c>
      <c r="M18" s="24">
        <f t="shared" si="2"/>
        <v>638754.2500000001</v>
      </c>
      <c r="N18" s="24">
        <f t="shared" si="2"/>
        <v>326613.21</v>
      </c>
      <c r="O18" s="24">
        <f>O19+O20+O21+O22+O23+O24+O25+O27</f>
        <v>11654030.51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1085322.05</v>
      </c>
      <c r="C19" s="30">
        <f t="shared" si="3"/>
        <v>794780.8</v>
      </c>
      <c r="D19" s="30">
        <f t="shared" si="3"/>
        <v>690118.73</v>
      </c>
      <c r="E19" s="30">
        <f t="shared" si="3"/>
        <v>295417.92</v>
      </c>
      <c r="F19" s="30">
        <f t="shared" si="3"/>
        <v>669591.98</v>
      </c>
      <c r="G19" s="30">
        <f t="shared" si="3"/>
        <v>889697.38</v>
      </c>
      <c r="H19" s="30">
        <f t="shared" si="3"/>
        <v>141869.35</v>
      </c>
      <c r="I19" s="30">
        <f t="shared" si="3"/>
        <v>825952.45</v>
      </c>
      <c r="J19" s="30">
        <f t="shared" si="3"/>
        <v>690211.89</v>
      </c>
      <c r="K19" s="30">
        <f t="shared" si="3"/>
        <v>981278</v>
      </c>
      <c r="L19" s="30">
        <f t="shared" si="3"/>
        <v>844665.44</v>
      </c>
      <c r="M19" s="30">
        <f t="shared" si="3"/>
        <v>467730.77</v>
      </c>
      <c r="N19" s="30">
        <f t="shared" si="3"/>
        <v>266152.13</v>
      </c>
      <c r="O19" s="30">
        <f aca="true" t="shared" si="4" ref="O19:O27">SUM(B19:N19)</f>
        <v>8642788.89</v>
      </c>
    </row>
    <row r="20" spans="1:23" ht="18.75" customHeight="1">
      <c r="A20" s="26" t="s">
        <v>35</v>
      </c>
      <c r="B20" s="30">
        <f>IF(B16&lt;&gt;0,ROUND((B16-1)*B19,2),0)</f>
        <v>234330.18</v>
      </c>
      <c r="C20" s="30">
        <f aca="true" t="shared" si="5" ref="C20:N20">IF(C16&lt;&gt;0,ROUND((C16-1)*C19,2),0)</f>
        <v>188135.88</v>
      </c>
      <c r="D20" s="30">
        <f t="shared" si="5"/>
        <v>172589.83</v>
      </c>
      <c r="E20" s="30">
        <f t="shared" si="5"/>
        <v>-27204.79</v>
      </c>
      <c r="F20" s="30">
        <f t="shared" si="5"/>
        <v>230651.89</v>
      </c>
      <c r="G20" s="30">
        <f t="shared" si="5"/>
        <v>397008.95</v>
      </c>
      <c r="H20" s="30">
        <f t="shared" si="5"/>
        <v>90989.27</v>
      </c>
      <c r="I20" s="30">
        <f t="shared" si="5"/>
        <v>156798.37</v>
      </c>
      <c r="J20" s="30">
        <f t="shared" si="5"/>
        <v>202129.21</v>
      </c>
      <c r="K20" s="30">
        <f t="shared" si="5"/>
        <v>153119.9</v>
      </c>
      <c r="L20" s="30">
        <f t="shared" si="5"/>
        <v>174145.07</v>
      </c>
      <c r="M20" s="30">
        <f t="shared" si="5"/>
        <v>112668.99</v>
      </c>
      <c r="N20" s="30">
        <f t="shared" si="5"/>
        <v>34307.45</v>
      </c>
      <c r="O20" s="30">
        <f t="shared" si="4"/>
        <v>2119670.2</v>
      </c>
      <c r="W20" s="62"/>
    </row>
    <row r="21" spans="1:15" ht="18.75" customHeight="1">
      <c r="A21" s="26" t="s">
        <v>36</v>
      </c>
      <c r="B21" s="30">
        <v>72088.55</v>
      </c>
      <c r="C21" s="30">
        <v>47877.56</v>
      </c>
      <c r="D21" s="30">
        <v>30351.69</v>
      </c>
      <c r="E21" s="30">
        <v>13522.9</v>
      </c>
      <c r="F21" s="30">
        <v>36958.78</v>
      </c>
      <c r="G21" s="30">
        <v>58026.74</v>
      </c>
      <c r="H21" s="30">
        <v>6045.1</v>
      </c>
      <c r="I21" s="30">
        <v>40757.43</v>
      </c>
      <c r="J21" s="30">
        <v>42475.71</v>
      </c>
      <c r="K21" s="30">
        <v>64670.18</v>
      </c>
      <c r="L21" s="30">
        <v>58249.21</v>
      </c>
      <c r="M21" s="30">
        <v>28350.38</v>
      </c>
      <c r="N21" s="30">
        <v>15843.59</v>
      </c>
      <c r="O21" s="30">
        <f t="shared" si="4"/>
        <v>515217.82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4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-29266.03</v>
      </c>
    </row>
    <row r="24" spans="1:26" ht="18.75" customHeight="1">
      <c r="A24" s="26" t="s">
        <v>67</v>
      </c>
      <c r="B24" s="30">
        <v>1138.74</v>
      </c>
      <c r="C24" s="30">
        <v>845.3</v>
      </c>
      <c r="D24" s="30">
        <v>724.16</v>
      </c>
      <c r="E24" s="30">
        <v>231.52</v>
      </c>
      <c r="F24" s="30">
        <v>759.16</v>
      </c>
      <c r="G24" s="30">
        <v>1098.36</v>
      </c>
      <c r="H24" s="30">
        <v>193.83</v>
      </c>
      <c r="I24" s="30">
        <v>837.23</v>
      </c>
      <c r="J24" s="30">
        <v>759.16</v>
      </c>
      <c r="K24" s="30">
        <v>979.91</v>
      </c>
      <c r="L24" s="30">
        <v>880.3</v>
      </c>
      <c r="M24" s="30">
        <v>498.03</v>
      </c>
      <c r="N24" s="30">
        <v>258.42</v>
      </c>
      <c r="O24" s="30">
        <f t="shared" si="4"/>
        <v>9204.119999999999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644.21</v>
      </c>
      <c r="E25" s="30">
        <v>196.75</v>
      </c>
      <c r="F25" s="30">
        <v>648.21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839.63</v>
      </c>
      <c r="L25" s="30">
        <v>745.26</v>
      </c>
      <c r="M25" s="30">
        <v>421.81</v>
      </c>
      <c r="N25" s="30">
        <v>221.03</v>
      </c>
      <c r="O25" s="30">
        <f t="shared" si="4"/>
        <v>7809.76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4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4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>+B30+B32+B52+B53+B56-B57</f>
        <v>-65063.299999999996</v>
      </c>
      <c r="C29" s="30">
        <f>+C30+C32+C52+C53+C56-C57</f>
        <v>-66661.22</v>
      </c>
      <c r="D29" s="30">
        <f>+D30+D32+D52+D53+D56-D57</f>
        <v>-59435.71999999996</v>
      </c>
      <c r="E29" s="30">
        <f>+E30+E32+E52+E53+E56-E57</f>
        <v>-12245.76</v>
      </c>
      <c r="F29" s="30">
        <f>+F30+F32+F52+F53+F56-F57</f>
        <v>-39104.6</v>
      </c>
      <c r="G29" s="30">
        <f>+G30+G32+G52+G53+G56-G57</f>
        <v>-58366.36</v>
      </c>
      <c r="H29" s="30">
        <f>+H30+H32+H52+H53+H56-H57</f>
        <v>-11321.809999999998</v>
      </c>
      <c r="I29" s="30">
        <f>+I30+I32+I52+I53+I56-I57</f>
        <v>1402427.29</v>
      </c>
      <c r="J29" s="30">
        <f>+J30+J32+J52+J53+J56-J57</f>
        <v>-53805</v>
      </c>
      <c r="K29" s="30">
        <f>+K30+K32+K52+K53+K56-K57</f>
        <v>-43614.5</v>
      </c>
      <c r="L29" s="30">
        <f>+L30+L32+L52+L53+L56-L57</f>
        <v>-37921.43</v>
      </c>
      <c r="M29" s="30">
        <f>+M30+M32+M52+M53+M56-M57</f>
        <v>-27404.96</v>
      </c>
      <c r="N29" s="30">
        <f>+N30+N32+N52+N53+N56-N57</f>
        <v>-19903.85</v>
      </c>
      <c r="O29" s="30">
        <f>+O30+O32+O52+O53+O56-O57</f>
        <v>907578.7800000003</v>
      </c>
    </row>
    <row r="30" spans="1:15" ht="18.75" customHeight="1">
      <c r="A30" s="26" t="s">
        <v>39</v>
      </c>
      <c r="B30" s="31">
        <f>+B31</f>
        <v>-58731.2</v>
      </c>
      <c r="C30" s="31">
        <f>+C31</f>
        <v>-61960.8</v>
      </c>
      <c r="D30" s="31">
        <f aca="true" t="shared" si="6" ref="D30:O30">+D31</f>
        <v>-44171.6</v>
      </c>
      <c r="E30" s="31">
        <f t="shared" si="6"/>
        <v>-9658</v>
      </c>
      <c r="F30" s="31">
        <f t="shared" si="6"/>
        <v>-34883.2</v>
      </c>
      <c r="G30" s="31">
        <f t="shared" si="6"/>
        <v>-52258.8</v>
      </c>
      <c r="H30" s="31">
        <f t="shared" si="6"/>
        <v>-9050.8</v>
      </c>
      <c r="I30" s="31">
        <f t="shared" si="6"/>
        <v>-68917.2</v>
      </c>
      <c r="J30" s="31">
        <f t="shared" si="6"/>
        <v>-49583.6</v>
      </c>
      <c r="K30" s="31">
        <f t="shared" si="6"/>
        <v>-38165.6</v>
      </c>
      <c r="L30" s="31">
        <f t="shared" si="6"/>
        <v>-33026.4</v>
      </c>
      <c r="M30" s="31">
        <f t="shared" si="6"/>
        <v>-24635.6</v>
      </c>
      <c r="N30" s="31">
        <f t="shared" si="6"/>
        <v>-18466.8</v>
      </c>
      <c r="O30" s="31">
        <f t="shared" si="6"/>
        <v>-503509.5999999999</v>
      </c>
    </row>
    <row r="31" spans="1:26" ht="18.75" customHeight="1">
      <c r="A31" s="27" t="s">
        <v>40</v>
      </c>
      <c r="B31" s="16">
        <f>ROUND((-B9)*$G$3,2)</f>
        <v>-58731.2</v>
      </c>
      <c r="C31" s="16">
        <f aca="true" t="shared" si="7" ref="C31:N31">ROUND((-C9)*$G$3,2)</f>
        <v>-61960.8</v>
      </c>
      <c r="D31" s="16">
        <f t="shared" si="7"/>
        <v>-44171.6</v>
      </c>
      <c r="E31" s="16">
        <f t="shared" si="7"/>
        <v>-9658</v>
      </c>
      <c r="F31" s="16">
        <f t="shared" si="7"/>
        <v>-34883.2</v>
      </c>
      <c r="G31" s="16">
        <f t="shared" si="7"/>
        <v>-52258.8</v>
      </c>
      <c r="H31" s="16">
        <f t="shared" si="7"/>
        <v>-9050.8</v>
      </c>
      <c r="I31" s="16">
        <f t="shared" si="7"/>
        <v>-68917.2</v>
      </c>
      <c r="J31" s="16">
        <f t="shared" si="7"/>
        <v>-49583.6</v>
      </c>
      <c r="K31" s="16">
        <f t="shared" si="7"/>
        <v>-38165.6</v>
      </c>
      <c r="L31" s="16">
        <f t="shared" si="7"/>
        <v>-33026.4</v>
      </c>
      <c r="M31" s="16">
        <f t="shared" si="7"/>
        <v>-24635.6</v>
      </c>
      <c r="N31" s="16">
        <f t="shared" si="7"/>
        <v>-18466.8</v>
      </c>
      <c r="O31" s="32">
        <f aca="true" t="shared" si="8" ref="O31:O57">SUM(B31:N31)</f>
        <v>-503509.5999999999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-6332.1</v>
      </c>
      <c r="C32" s="31">
        <f aca="true" t="shared" si="9" ref="C32:O32">SUM(C33:C50)</f>
        <v>-4700.42</v>
      </c>
      <c r="D32" s="31">
        <f t="shared" si="9"/>
        <v>-15264.119999999959</v>
      </c>
      <c r="E32" s="31">
        <f t="shared" si="9"/>
        <v>-2587.76</v>
      </c>
      <c r="F32" s="31">
        <f t="shared" si="9"/>
        <v>-4221.4</v>
      </c>
      <c r="G32" s="31">
        <f t="shared" si="9"/>
        <v>-6107.56</v>
      </c>
      <c r="H32" s="31">
        <f t="shared" si="9"/>
        <v>-1077.8</v>
      </c>
      <c r="I32" s="31">
        <f t="shared" si="9"/>
        <v>1471344.49</v>
      </c>
      <c r="J32" s="31">
        <f t="shared" si="9"/>
        <v>-4221.4</v>
      </c>
      <c r="K32" s="31">
        <f t="shared" si="9"/>
        <v>-5448.9</v>
      </c>
      <c r="L32" s="31">
        <f t="shared" si="9"/>
        <v>-4895.03</v>
      </c>
      <c r="M32" s="31">
        <f t="shared" si="9"/>
        <v>-2769.36</v>
      </c>
      <c r="N32" s="31">
        <f t="shared" si="9"/>
        <v>-1437.05</v>
      </c>
      <c r="O32" s="31">
        <f t="shared" si="9"/>
        <v>1412281.59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-10000</v>
      </c>
      <c r="E35" s="33">
        <v>-1000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-11000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-1237.33</v>
      </c>
      <c r="E36" s="33">
        <v>-300.38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-1537.71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702000</v>
      </c>
      <c r="G38" s="33">
        <v>0</v>
      </c>
      <c r="H38" s="33">
        <v>153000</v>
      </c>
      <c r="I38" s="33">
        <v>2223000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8"/>
        <v>7245000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8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-6332.1</v>
      </c>
      <c r="C41" s="33">
        <v>-4700.42</v>
      </c>
      <c r="D41" s="33">
        <v>-4026.79</v>
      </c>
      <c r="E41" s="33">
        <v>-1287.38</v>
      </c>
      <c r="F41" s="33">
        <v>-4221.4</v>
      </c>
      <c r="G41" s="33">
        <v>-6107.56</v>
      </c>
      <c r="H41" s="33">
        <v>-1077.8</v>
      </c>
      <c r="I41" s="33">
        <v>-4655.51</v>
      </c>
      <c r="J41" s="33">
        <v>-4221.4</v>
      </c>
      <c r="K41" s="33">
        <v>-5448.9</v>
      </c>
      <c r="L41" s="33">
        <v>-4895.03</v>
      </c>
      <c r="M41" s="33">
        <v>-2769.36</v>
      </c>
      <c r="N41" s="33">
        <v>-1437.05</v>
      </c>
      <c r="O41" s="33">
        <f t="shared" si="8"/>
        <v>-51180.70000000001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0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0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0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0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0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0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-1193.21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8"/>
        <v>-1193.21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8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1" ref="B55:N55">+B18+B29</f>
        <v>1389198.2399999998</v>
      </c>
      <c r="C55" s="36">
        <f t="shared" si="11"/>
        <v>992128.3500000001</v>
      </c>
      <c r="D55" s="36">
        <f t="shared" si="11"/>
        <v>856860.7199999999</v>
      </c>
      <c r="E55" s="36">
        <f t="shared" si="11"/>
        <v>280062.68000000005</v>
      </c>
      <c r="F55" s="36">
        <f t="shared" si="11"/>
        <v>916268.17</v>
      </c>
      <c r="G55" s="36">
        <f t="shared" si="11"/>
        <v>1329559.3900000001</v>
      </c>
      <c r="H55" s="36">
        <f t="shared" si="11"/>
        <v>235185.46</v>
      </c>
      <c r="I55" s="36">
        <f t="shared" si="11"/>
        <v>2468331.8099999996</v>
      </c>
      <c r="J55" s="36">
        <f t="shared" si="11"/>
        <v>901062.52</v>
      </c>
      <c r="K55" s="36">
        <f t="shared" si="11"/>
        <v>1197593.1699999997</v>
      </c>
      <c r="L55" s="36">
        <f t="shared" si="11"/>
        <v>1080935.7</v>
      </c>
      <c r="M55" s="36">
        <f t="shared" si="11"/>
        <v>611349.2900000002</v>
      </c>
      <c r="N55" s="36">
        <f t="shared" si="11"/>
        <v>306709.36000000004</v>
      </c>
      <c r="O55" s="36">
        <f>SUM(B55:N55)</f>
        <v>12565244.86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8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8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2" ref="B61:O61">SUM(B62:B72)</f>
        <v>1389198.23</v>
      </c>
      <c r="C61" s="51">
        <f t="shared" si="12"/>
        <v>992128.35</v>
      </c>
      <c r="D61" s="51">
        <f t="shared" si="12"/>
        <v>856860.73</v>
      </c>
      <c r="E61" s="51">
        <f t="shared" si="12"/>
        <v>280062.68</v>
      </c>
      <c r="F61" s="51">
        <f t="shared" si="12"/>
        <v>916268.17</v>
      </c>
      <c r="G61" s="51">
        <f t="shared" si="12"/>
        <v>1329559.39</v>
      </c>
      <c r="H61" s="51">
        <f t="shared" si="12"/>
        <v>235185.46</v>
      </c>
      <c r="I61" s="51">
        <f t="shared" si="12"/>
        <v>2468331.81</v>
      </c>
      <c r="J61" s="51">
        <f t="shared" si="12"/>
        <v>901062.51</v>
      </c>
      <c r="K61" s="51">
        <f t="shared" si="12"/>
        <v>1197593.17</v>
      </c>
      <c r="L61" s="51">
        <f t="shared" si="12"/>
        <v>1080935.7</v>
      </c>
      <c r="M61" s="51">
        <f t="shared" si="12"/>
        <v>611349.29</v>
      </c>
      <c r="N61" s="51">
        <f t="shared" si="12"/>
        <v>306709.36</v>
      </c>
      <c r="O61" s="36">
        <f t="shared" si="12"/>
        <v>12565244.849999998</v>
      </c>
      <c r="Q61"/>
    </row>
    <row r="62" spans="1:18" ht="18.75" customHeight="1">
      <c r="A62" s="26" t="s">
        <v>52</v>
      </c>
      <c r="B62" s="51">
        <v>1133560.09</v>
      </c>
      <c r="C62" s="51">
        <v>705602.82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1839162.9100000001</v>
      </c>
      <c r="P62"/>
      <c r="Q62"/>
      <c r="R62" s="43"/>
    </row>
    <row r="63" spans="1:16" ht="18.75" customHeight="1">
      <c r="A63" s="26" t="s">
        <v>53</v>
      </c>
      <c r="B63" s="51">
        <v>255638.14</v>
      </c>
      <c r="C63" s="51">
        <v>286525.53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542163.67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856860.73</v>
      </c>
      <c r="E64" s="52">
        <v>0</v>
      </c>
      <c r="F64" s="52">
        <v>0</v>
      </c>
      <c r="G64" s="52">
        <v>0</v>
      </c>
      <c r="H64" s="51">
        <v>235185.46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1092046.19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280062.68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280062.68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916268.17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916268.17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1329559.39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1329559.39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2468331.81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2468331.81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901062.51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901062.51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1197593.17</v>
      </c>
      <c r="L70" s="31">
        <v>1080935.7</v>
      </c>
      <c r="M70" s="52">
        <v>0</v>
      </c>
      <c r="N70" s="52">
        <v>0</v>
      </c>
      <c r="O70" s="36">
        <f t="shared" si="13"/>
        <v>2278528.87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611349.29</v>
      </c>
      <c r="N71" s="52">
        <v>0</v>
      </c>
      <c r="O71" s="36">
        <f t="shared" si="13"/>
        <v>611349.29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306709.36</v>
      </c>
      <c r="O72" s="55">
        <f t="shared" si="13"/>
        <v>306709.36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2022-06-14T18:56:49Z</dcterms:modified>
  <cp:category/>
  <cp:version/>
  <cp:contentType/>
  <cp:contentStatus/>
</cp:coreProperties>
</file>