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<sst xmlns="http://schemas.openxmlformats.org/spreadsheetml/2006/main" count="90" uniqueCount="87">
  <si>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</si>
  <si>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</si>
  <si>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</si>
  <si>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</si>
  <si>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</si>
  <si>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</si>
  <si>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</si>
  <si>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</si>
  <si>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</si>
  <si>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</si>
  <si>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</si>
  <si>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</si>
  <si>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</si>
  <si>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</si>
  <si>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</si>
  <si>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</si>
  <si>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</si>
  <si>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</si>
  <si>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</si>
  <si>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</si>
  <si>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</si>
  <si>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</si>
  <si>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</si>
  <si>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</si>
  <si>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</si>
  <si>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</si>
  <si>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</si>
  <si>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</si>
  <si>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</si>
  <si>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</si>
  <si>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</si>
  <si>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</si>
  <si>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</si>
  <si>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</si>
  <si>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</si>
  <si>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</si>
  <si>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</si>
  <si>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</si>
  <si>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</si>
  <si>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</si>
  <si>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</si>
  <si>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</si>
  <si>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</si>
  <si>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</si>
  <si>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</si>
  <si>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</si>
  <si>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</si>
  <si>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</si>
  <si>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</si>
  <si>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</si>
  <si>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</si>
  <si>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</si>
  <si>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</si>
  <si>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</si>
  <si>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</si>
  <si>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</si>
  <si>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</si>
  <si>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</si>
  <si>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</si>
  <si>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</si>
  <si>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</si>
  <si>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</si>
  <si>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</si>
  <si>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</si>
  <si>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05/06/22 - VENCIMENTO 10/06/22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</si>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</sst>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138412</v>
      </c>
      <c r="C7" s="9">
        <f t="shared" si="0"/>
        <v>97257</v>
      </c>
      <c r="D7" s="9">
        <f t="shared" si="0"/>
        <v>103345</v>
      </c>
      <c r="E7" s="9">
        <f t="shared" si="0"/>
        <v>22823</v>
      </c>
      <c r="F7" s="9">
        <f t="shared" si="0"/>
        <v>85655</v>
      </c>
      <c r="G7" s="9">
        <f t="shared" si="0"/>
        <v>118674</v>
      </c>
      <c r="H7" s="9">
        <f t="shared" si="0"/>
        <v>13892</v>
      </c>
      <c r="I7" s="9">
        <f t="shared" si="0"/>
        <v>90223</v>
      </c>
      <c r="J7" s="9">
        <f t="shared" si="0"/>
        <v>84613</v>
      </c>
      <c r="K7" s="9">
        <f t="shared" si="0"/>
        <v>134526</v>
      </c>
      <c r="L7" s="9">
        <f t="shared" si="0"/>
        <v>100950</v>
      </c>
      <c r="M7" s="9">
        <f t="shared" si="0"/>
        <v>41142</v>
      </c>
      <c r="N7" s="9">
        <f t="shared" si="0"/>
        <v>22839</v>
      </c>
      <c r="O7" s="9">
        <f t="shared" si="0"/>
        <v>1054351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8252</v>
      </c>
      <c r="C8" s="11">
        <f t="shared" si="1"/>
        <v>8390</v>
      </c>
      <c r="D8" s="11">
        <f t="shared" si="1"/>
        <v>6298</v>
      </c>
      <c r="E8" s="11">
        <f t="shared" si="1"/>
        <v>1081</v>
      </c>
      <c r="F8" s="11">
        <f t="shared" si="1"/>
        <v>4927</v>
      </c>
      <c r="G8" s="11">
        <f t="shared" si="1"/>
        <v>6794</v>
      </c>
      <c r="H8" s="11">
        <f t="shared" si="1"/>
        <v>949</v>
      </c>
      <c r="I8" s="11">
        <f t="shared" si="1"/>
        <v>7894</v>
      </c>
      <c r="J8" s="11">
        <f t="shared" si="1"/>
        <v>5882</v>
      </c>
      <c r="K8" s="11">
        <f t="shared" si="1"/>
        <v>5805</v>
      </c>
      <c r="L8" s="11">
        <f t="shared" si="1"/>
        <v>4538</v>
      </c>
      <c r="M8" s="11">
        <f t="shared" si="1"/>
        <v>2451</v>
      </c>
      <c r="N8" s="11">
        <f t="shared" si="1"/>
        <v>1433</v>
      </c>
      <c r="O8" s="11">
        <f t="shared" si="1"/>
        <v>64694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8252</v>
      </c>
      <c r="C9" s="11">
        <v>8390</v>
      </c>
      <c r="D9" s="11">
        <v>6298</v>
      </c>
      <c r="E9" s="11">
        <v>1081</v>
      </c>
      <c r="F9" s="11">
        <v>4927</v>
      </c>
      <c r="G9" s="11">
        <v>6794</v>
      </c>
      <c r="H9" s="11">
        <v>949</v>
      </c>
      <c r="I9" s="11">
        <v>7891</v>
      </c>
      <c r="J9" s="11">
        <v>5882</v>
      </c>
      <c r="K9" s="11">
        <v>5798</v>
      </c>
      <c r="L9" s="11">
        <v>4538</v>
      </c>
      <c r="M9" s="11">
        <v>2450</v>
      </c>
      <c r="N9" s="11">
        <v>1428</v>
      </c>
      <c r="O9" s="11">
        <f>SUM(B9:N9)</f>
        <v>64678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7</v>
      </c>
      <c r="L10" s="13">
        <v>0</v>
      </c>
      <c r="M10" s="13">
        <v>1</v>
      </c>
      <c r="N10" s="13">
        <v>5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130160</v>
      </c>
      <c r="C11" s="13">
        <v>88867</v>
      </c>
      <c r="D11" s="13">
        <v>97047</v>
      </c>
      <c r="E11" s="13">
        <v>21742</v>
      </c>
      <c r="F11" s="13">
        <v>80728</v>
      </c>
      <c r="G11" s="13">
        <v>111880</v>
      </c>
      <c r="H11" s="13">
        <v>12943</v>
      </c>
      <c r="I11" s="13">
        <v>82329</v>
      </c>
      <c r="J11" s="13">
        <v>78731</v>
      </c>
      <c r="K11" s="13">
        <v>128721</v>
      </c>
      <c r="L11" s="13">
        <v>96412</v>
      </c>
      <c r="M11" s="13">
        <v>38691</v>
      </c>
      <c r="N11" s="13">
        <v>21406</v>
      </c>
      <c r="O11" s="11">
        <f>SUM(B11:N11)</f>
        <v>989657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2.7868</v>
      </c>
      <c r="C13" s="17">
        <v>2.8789</v>
      </c>
      <c r="D13" s="17">
        <v>2.5248</v>
      </c>
      <c r="E13" s="17">
        <v>4.3133</v>
      </c>
      <c r="F13" s="17">
        <v>2.9265</v>
      </c>
      <c r="G13" s="17">
        <v>2.4079</v>
      </c>
      <c r="H13" s="17">
        <v>3.2329</v>
      </c>
      <c r="I13" s="17">
        <v>2.8586</v>
      </c>
      <c r="J13" s="17">
        <v>2.8752</v>
      </c>
      <c r="K13" s="17">
        <v>2.7178</v>
      </c>
      <c r="L13" s="17">
        <v>3.0945</v>
      </c>
      <c r="M13" s="17">
        <v>3.5709</v>
      </c>
      <c r="N13" s="17">
        <v>3.2255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1.233817647137547</v>
      </c>
      <c r="C16" s="19">
        <v>1.266226129523814</v>
      </c>
      <c r="D16" s="19">
        <v>1.325927545613834</v>
      </c>
      <c r="E16" s="19">
        <v>0.9176398510129</v>
      </c>
      <c r="F16" s="19">
        <v>1.331018796216763</v>
      </c>
      <c r="G16" s="19">
        <v>1.459668216526306</v>
      </c>
      <c r="H16" s="19">
        <v>1.738280522091302</v>
      </c>
      <c r="I16" s="19">
        <v>1.224878729202012</v>
      </c>
      <c r="J16" s="19">
        <v>1.318212917401962</v>
      </c>
      <c r="K16" s="19">
        <v>1.193172219493692</v>
      </c>
      <c r="L16" s="19">
        <v>1.248950785191751</v>
      </c>
      <c r="M16" s="19">
        <v>1.211700597904026</v>
      </c>
      <c r="N16" s="19">
        <v>1.134320770594038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N18">SUM(B19:B27)</f>
        <v>567055.86</v>
      </c>
      <c r="C18" s="24">
        <f t="shared" si="2"/>
        <v>403935.75999999995</v>
      </c>
      <c r="D18" s="24">
        <f t="shared" si="2"/>
        <v>385332.19999999995</v>
      </c>
      <c r="E18" s="24">
        <f t="shared" si="2"/>
        <v>107346.72</v>
      </c>
      <c r="F18" s="24">
        <f t="shared" si="2"/>
        <v>367741.53</v>
      </c>
      <c r="G18" s="24">
        <f t="shared" si="2"/>
        <v>487494.81</v>
      </c>
      <c r="H18" s="24">
        <f t="shared" si="2"/>
        <v>88793.58</v>
      </c>
      <c r="I18" s="24">
        <f t="shared" si="2"/>
        <v>380750.99</v>
      </c>
      <c r="J18" s="24">
        <f t="shared" si="2"/>
        <v>359666.28</v>
      </c>
      <c r="K18" s="24">
        <f t="shared" si="2"/>
        <v>508527.56</v>
      </c>
      <c r="L18" s="24">
        <f t="shared" si="2"/>
        <v>459441.37000000005</v>
      </c>
      <c r="M18" s="24">
        <f t="shared" si="2"/>
        <v>222370.06</v>
      </c>
      <c r="N18" s="24">
        <f t="shared" si="2"/>
        <v>101351.04000000001</v>
      </c>
      <c r="O18" s="24">
        <f>O19+O20+O21+O22+O23+O24+O25+O27</f>
        <v>4436172.1899999995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385726.56</v>
      </c>
      <c r="C19" s="30">
        <f t="shared" si="3"/>
        <v>279993.18</v>
      </c>
      <c r="D19" s="30">
        <f t="shared" si="3"/>
        <v>260925.46</v>
      </c>
      <c r="E19" s="30">
        <f t="shared" si="3"/>
        <v>98442.45</v>
      </c>
      <c r="F19" s="30">
        <f t="shared" si="3"/>
        <v>250669.36</v>
      </c>
      <c r="G19" s="30">
        <f t="shared" si="3"/>
        <v>285755.12</v>
      </c>
      <c r="H19" s="30">
        <f t="shared" si="3"/>
        <v>44911.45</v>
      </c>
      <c r="I19" s="30">
        <f t="shared" si="3"/>
        <v>257911.47</v>
      </c>
      <c r="J19" s="30">
        <f t="shared" si="3"/>
        <v>243279.3</v>
      </c>
      <c r="K19" s="30">
        <f t="shared" si="3"/>
        <v>365614.76</v>
      </c>
      <c r="L19" s="30">
        <f t="shared" si="3"/>
        <v>312389.78</v>
      </c>
      <c r="M19" s="30">
        <f t="shared" si="3"/>
        <v>146913.97</v>
      </c>
      <c r="N19" s="30">
        <f t="shared" si="3"/>
        <v>73667.19</v>
      </c>
      <c r="O19" s="30">
        <f>SUM(B19:N19)</f>
        <v>3006200.05</v>
      </c>
    </row>
    <row r="20" spans="1:23" ht="18.75" customHeight="1">
      <c r="A20" s="26" t="s">
        <v>35</v>
      </c>
      <c r="B20" s="30">
        <f>IF(B16&lt;&gt;0,ROUND((B16-1)*B19,2),0)</f>
        <v>90189.68</v>
      </c>
      <c r="C20" s="30">
        <f aca="true" t="shared" si="4" ref="C20:N20">IF(C16&lt;&gt;0,ROUND((C16-1)*C19,2),0)</f>
        <v>74541.5</v>
      </c>
      <c r="D20" s="30">
        <f t="shared" si="4"/>
        <v>85042.79</v>
      </c>
      <c r="E20" s="30">
        <f t="shared" si="4"/>
        <v>-8107.73</v>
      </c>
      <c r="F20" s="30">
        <f t="shared" si="4"/>
        <v>82976.27</v>
      </c>
      <c r="G20" s="30">
        <f t="shared" si="4"/>
        <v>131352.55</v>
      </c>
      <c r="H20" s="30">
        <f t="shared" si="4"/>
        <v>33157.25</v>
      </c>
      <c r="I20" s="30">
        <f t="shared" si="4"/>
        <v>57998.8</v>
      </c>
      <c r="J20" s="30">
        <f t="shared" si="4"/>
        <v>77414.62</v>
      </c>
      <c r="K20" s="30">
        <f t="shared" si="4"/>
        <v>70626.61</v>
      </c>
      <c r="L20" s="30">
        <f t="shared" si="4"/>
        <v>77769.68</v>
      </c>
      <c r="M20" s="30">
        <f t="shared" si="4"/>
        <v>31101.78</v>
      </c>
      <c r="N20" s="30">
        <f t="shared" si="4"/>
        <v>9895.03</v>
      </c>
      <c r="O20" s="30">
        <f aca="true" t="shared" si="5" ref="O19:O27">SUM(B20:N20)</f>
        <v>813958.8300000001</v>
      </c>
      <c r="W20" s="62"/>
    </row>
    <row r="21" spans="1:15" ht="18.75" customHeight="1">
      <c r="A21" s="26" t="s">
        <v>36</v>
      </c>
      <c r="B21" s="30">
        <v>28454.65</v>
      </c>
      <c r="C21" s="30">
        <v>21276.53</v>
      </c>
      <c r="D21" s="30">
        <v>15942.06</v>
      </c>
      <c r="E21" s="30">
        <v>6418.06</v>
      </c>
      <c r="F21" s="30">
        <v>15810.02</v>
      </c>
      <c r="G21" s="30">
        <v>27148.7</v>
      </c>
      <c r="H21" s="30">
        <v>3107.87</v>
      </c>
      <c r="I21" s="30">
        <v>22409.46</v>
      </c>
      <c r="J21" s="30">
        <v>18822.08</v>
      </c>
      <c r="K21" s="30">
        <v>29925.88</v>
      </c>
      <c r="L21" s="30">
        <v>27290.67</v>
      </c>
      <c r="M21" s="30">
        <v>14350.2</v>
      </c>
      <c r="N21" s="30">
        <v>7505.66</v>
      </c>
      <c r="O21" s="30">
        <f t="shared" si="5"/>
        <v>238461.84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-9267.75</v>
      </c>
      <c r="E23" s="30">
        <v>0</v>
      </c>
      <c r="F23" s="30">
        <v>-10661.57</v>
      </c>
      <c r="G23" s="30">
        <v>0</v>
      </c>
      <c r="H23" s="30">
        <v>-2478.89</v>
      </c>
      <c r="I23" s="30">
        <v>0</v>
      </c>
      <c r="J23" s="30">
        <v>-6857.82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-29266.03</v>
      </c>
    </row>
    <row r="24" spans="1:26" ht="18.75" customHeight="1">
      <c r="A24" s="26" t="s">
        <v>67</v>
      </c>
      <c r="B24" s="30">
        <v>1302.95</v>
      </c>
      <c r="C24" s="30">
        <v>974.52</v>
      </c>
      <c r="D24" s="30">
        <v>909.91</v>
      </c>
      <c r="E24" s="30">
        <v>253.05</v>
      </c>
      <c r="F24" s="30">
        <v>874.92</v>
      </c>
      <c r="G24" s="30">
        <v>1144.12</v>
      </c>
      <c r="H24" s="30">
        <v>207.29</v>
      </c>
      <c r="I24" s="30">
        <v>872.22</v>
      </c>
      <c r="J24" s="30">
        <v>858.76</v>
      </c>
      <c r="K24" s="30">
        <v>1200.65</v>
      </c>
      <c r="L24" s="30">
        <v>1074.13</v>
      </c>
      <c r="M24" s="30">
        <v>498.03</v>
      </c>
      <c r="N24" s="30">
        <v>231.54</v>
      </c>
      <c r="O24" s="30">
        <f t="shared" si="5"/>
        <v>10402.090000000002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986.48</v>
      </c>
      <c r="C25" s="30">
        <v>734.47</v>
      </c>
      <c r="D25" s="30">
        <v>644.16</v>
      </c>
      <c r="E25" s="30">
        <v>196.75</v>
      </c>
      <c r="F25" s="30">
        <v>648.21</v>
      </c>
      <c r="G25" s="30">
        <v>873.33</v>
      </c>
      <c r="H25" s="30">
        <v>161.72</v>
      </c>
      <c r="I25" s="30">
        <v>683.24</v>
      </c>
      <c r="J25" s="30">
        <v>653.59</v>
      </c>
      <c r="K25" s="30">
        <v>839.61</v>
      </c>
      <c r="L25" s="30">
        <v>745.26</v>
      </c>
      <c r="M25" s="30">
        <v>421.81</v>
      </c>
      <c r="N25" s="30">
        <v>221.03</v>
      </c>
      <c r="O25" s="30">
        <f t="shared" si="5"/>
        <v>7809.66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56361.22</v>
      </c>
      <c r="C27" s="30">
        <v>22498.8</v>
      </c>
      <c r="D27" s="30">
        <v>29048</v>
      </c>
      <c r="E27" s="30">
        <v>8265.28</v>
      </c>
      <c r="F27" s="30">
        <v>25334.86</v>
      </c>
      <c r="G27" s="30">
        <v>39026.54</v>
      </c>
      <c r="H27" s="30">
        <v>7864.38</v>
      </c>
      <c r="I27" s="30">
        <v>38771.88</v>
      </c>
      <c r="J27" s="30">
        <v>23403.78</v>
      </c>
      <c r="K27" s="30">
        <v>38146.98</v>
      </c>
      <c r="L27" s="30">
        <v>38037.13</v>
      </c>
      <c r="M27" s="30">
        <v>27100.43</v>
      </c>
      <c r="N27" s="30">
        <v>7940.42</v>
      </c>
      <c r="O27" s="30">
        <f t="shared" si="5"/>
        <v>361799.7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-412554.04</v>
      </c>
      <c r="C29" s="30">
        <f>+C30+C32+C52+C53+C56-C57</f>
        <v>-312334.96</v>
      </c>
      <c r="D29" s="30">
        <f t="shared" si="6"/>
        <v>-275770.89</v>
      </c>
      <c r="E29" s="30">
        <f t="shared" si="6"/>
        <v>-6163.53</v>
      </c>
      <c r="F29" s="30">
        <f t="shared" si="6"/>
        <v>-278543.89</v>
      </c>
      <c r="G29" s="30">
        <f t="shared" si="6"/>
        <v>-36255.64</v>
      </c>
      <c r="H29" s="30">
        <f t="shared" si="6"/>
        <v>-57032.9</v>
      </c>
      <c r="I29" s="30">
        <f t="shared" si="6"/>
        <v>-273570.52</v>
      </c>
      <c r="J29" s="30">
        <f t="shared" si="6"/>
        <v>-30656.07</v>
      </c>
      <c r="K29" s="30">
        <f t="shared" si="6"/>
        <v>-392187.60000000003</v>
      </c>
      <c r="L29" s="30">
        <f t="shared" si="6"/>
        <v>-340940.03</v>
      </c>
      <c r="M29" s="30">
        <f t="shared" si="6"/>
        <v>-13549.36</v>
      </c>
      <c r="N29" s="30">
        <f t="shared" si="6"/>
        <v>-7570.54</v>
      </c>
      <c r="O29" s="30">
        <f t="shared" si="6"/>
        <v>-2437129.97</v>
      </c>
    </row>
    <row r="30" spans="1:15" ht="18.75" customHeight="1">
      <c r="A30" s="26" t="s">
        <v>39</v>
      </c>
      <c r="B30" s="31">
        <f>+B31</f>
        <v>-36308.8</v>
      </c>
      <c r="C30" s="31">
        <f>+C31</f>
        <v>-36916</v>
      </c>
      <c r="D30" s="31">
        <f aca="true" t="shared" si="7" ref="D30:O30">+D31</f>
        <v>-27711.2</v>
      </c>
      <c r="E30" s="31">
        <f t="shared" si="7"/>
        <v>-4756.4</v>
      </c>
      <c r="F30" s="31">
        <f t="shared" si="7"/>
        <v>-21678.8</v>
      </c>
      <c r="G30" s="31">
        <f t="shared" si="7"/>
        <v>-29893.6</v>
      </c>
      <c r="H30" s="31">
        <f t="shared" si="7"/>
        <v>-4175.6</v>
      </c>
      <c r="I30" s="31">
        <f t="shared" si="7"/>
        <v>-34720.4</v>
      </c>
      <c r="J30" s="31">
        <f t="shared" si="7"/>
        <v>-25880.8</v>
      </c>
      <c r="K30" s="31">
        <f t="shared" si="7"/>
        <v>-25511.2</v>
      </c>
      <c r="L30" s="31">
        <f t="shared" si="7"/>
        <v>-19967.2</v>
      </c>
      <c r="M30" s="31">
        <f t="shared" si="7"/>
        <v>-10780</v>
      </c>
      <c r="N30" s="31">
        <f t="shared" si="7"/>
        <v>-6283.2</v>
      </c>
      <c r="O30" s="31">
        <f t="shared" si="7"/>
        <v>-284583.2</v>
      </c>
    </row>
    <row r="31" spans="1:26" ht="18.75" customHeight="1">
      <c r="A31" s="27" t="s">
        <v>40</v>
      </c>
      <c r="B31" s="16">
        <f>ROUND((-B9)*$G$3,2)</f>
        <v>-36308.8</v>
      </c>
      <c r="C31" s="16">
        <f aca="true" t="shared" si="8" ref="C31:N31">ROUND((-C9)*$G$3,2)</f>
        <v>-36916</v>
      </c>
      <c r="D31" s="16">
        <f t="shared" si="8"/>
        <v>-27711.2</v>
      </c>
      <c r="E31" s="16">
        <f t="shared" si="8"/>
        <v>-4756.4</v>
      </c>
      <c r="F31" s="16">
        <f t="shared" si="8"/>
        <v>-21678.8</v>
      </c>
      <c r="G31" s="16">
        <f t="shared" si="8"/>
        <v>-29893.6</v>
      </c>
      <c r="H31" s="16">
        <f t="shared" si="8"/>
        <v>-4175.6</v>
      </c>
      <c r="I31" s="16">
        <f t="shared" si="8"/>
        <v>-34720.4</v>
      </c>
      <c r="J31" s="16">
        <f t="shared" si="8"/>
        <v>-25880.8</v>
      </c>
      <c r="K31" s="16">
        <f t="shared" si="8"/>
        <v>-25511.2</v>
      </c>
      <c r="L31" s="16">
        <f t="shared" si="8"/>
        <v>-19967.2</v>
      </c>
      <c r="M31" s="16">
        <f t="shared" si="8"/>
        <v>-10780</v>
      </c>
      <c r="N31" s="16">
        <f t="shared" si="8"/>
        <v>-6283.2</v>
      </c>
      <c r="O31" s="32">
        <f aca="true" t="shared" si="9" ref="O31:O57">SUM(B31:N31)</f>
        <v>-284583.2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-376245.24</v>
      </c>
      <c r="C32" s="31">
        <f aca="true" t="shared" si="10" ref="C32:O32">SUM(C33:C50)</f>
        <v>-275418.96</v>
      </c>
      <c r="D32" s="31">
        <f t="shared" si="10"/>
        <v>-248059.69</v>
      </c>
      <c r="E32" s="31">
        <f t="shared" si="10"/>
        <v>-1407.13</v>
      </c>
      <c r="F32" s="31">
        <f t="shared" si="10"/>
        <v>-256865.09</v>
      </c>
      <c r="G32" s="31">
        <f t="shared" si="10"/>
        <v>-6362.04</v>
      </c>
      <c r="H32" s="31">
        <f t="shared" si="10"/>
        <v>-52452.65</v>
      </c>
      <c r="I32" s="31">
        <f t="shared" si="10"/>
        <v>-238850.12</v>
      </c>
      <c r="J32" s="31">
        <f t="shared" si="10"/>
        <v>-4775.27</v>
      </c>
      <c r="K32" s="31">
        <f t="shared" si="10"/>
        <v>-366676.4</v>
      </c>
      <c r="L32" s="31">
        <f t="shared" si="10"/>
        <v>-320972.83</v>
      </c>
      <c r="M32" s="31">
        <f t="shared" si="10"/>
        <v>-2769.36</v>
      </c>
      <c r="N32" s="31">
        <f t="shared" si="10"/>
        <v>-1287.34</v>
      </c>
      <c r="O32" s="31">
        <f t="shared" si="10"/>
        <v>-2152142.12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-369000</v>
      </c>
      <c r="C39" s="33">
        <v>-270000</v>
      </c>
      <c r="D39" s="33">
        <v>-243000</v>
      </c>
      <c r="E39" s="33">
        <v>0</v>
      </c>
      <c r="F39" s="33">
        <v>-252000</v>
      </c>
      <c r="G39" s="33">
        <v>0</v>
      </c>
      <c r="H39" s="33">
        <v>-51300</v>
      </c>
      <c r="I39" s="33">
        <v>-234000</v>
      </c>
      <c r="J39" s="33">
        <v>0</v>
      </c>
      <c r="K39" s="33">
        <v>-360000</v>
      </c>
      <c r="L39" s="33">
        <v>-315000</v>
      </c>
      <c r="M39" s="33">
        <v>0</v>
      </c>
      <c r="N39" s="33">
        <v>0</v>
      </c>
      <c r="O39" s="33">
        <f t="shared" si="9"/>
        <v>-2094300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-7245.24</v>
      </c>
      <c r="C41" s="33">
        <v>-5418.96</v>
      </c>
      <c r="D41" s="33">
        <v>-5059.69</v>
      </c>
      <c r="E41" s="33">
        <v>-1407.13</v>
      </c>
      <c r="F41" s="33">
        <v>-4865.09</v>
      </c>
      <c r="G41" s="33">
        <v>-6362.04</v>
      </c>
      <c r="H41" s="33">
        <v>-1152.65</v>
      </c>
      <c r="I41" s="33">
        <v>-4850.12</v>
      </c>
      <c r="J41" s="33">
        <v>-4775.27</v>
      </c>
      <c r="K41" s="33">
        <v>-6676.4</v>
      </c>
      <c r="L41" s="33">
        <v>-5972.83</v>
      </c>
      <c r="M41" s="33">
        <v>-2769.36</v>
      </c>
      <c r="N41" s="33">
        <v>-1287.34</v>
      </c>
      <c r="O41" s="33">
        <f t="shared" si="9"/>
        <v>-57842.12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-404.65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-404.65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154501.82</v>
      </c>
      <c r="C55" s="36">
        <f t="shared" si="12"/>
        <v>91600.79999999993</v>
      </c>
      <c r="D55" s="36">
        <f t="shared" si="12"/>
        <v>109561.30999999994</v>
      </c>
      <c r="E55" s="36">
        <f t="shared" si="12"/>
        <v>101183.19</v>
      </c>
      <c r="F55" s="36">
        <f t="shared" si="12"/>
        <v>89197.64000000001</v>
      </c>
      <c r="G55" s="36">
        <f t="shared" si="12"/>
        <v>451239.17</v>
      </c>
      <c r="H55" s="36">
        <f t="shared" si="12"/>
        <v>31760.68</v>
      </c>
      <c r="I55" s="36">
        <f t="shared" si="12"/>
        <v>107180.46999999997</v>
      </c>
      <c r="J55" s="36">
        <f t="shared" si="12"/>
        <v>329010.21</v>
      </c>
      <c r="K55" s="36">
        <f t="shared" si="12"/>
        <v>116339.95999999996</v>
      </c>
      <c r="L55" s="36">
        <f t="shared" si="12"/>
        <v>118501.34000000003</v>
      </c>
      <c r="M55" s="36">
        <f t="shared" si="12"/>
        <v>208820.7</v>
      </c>
      <c r="N55" s="36">
        <f t="shared" si="12"/>
        <v>93780.50000000001</v>
      </c>
      <c r="O55" s="36">
        <f>SUM(B55:N55)</f>
        <v>2002677.79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 s="43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154501.82</v>
      </c>
      <c r="C61" s="51">
        <f t="shared" si="13"/>
        <v>91600.8</v>
      </c>
      <c r="D61" s="51">
        <f t="shared" si="13"/>
        <v>109561.31</v>
      </c>
      <c r="E61" s="51">
        <f t="shared" si="13"/>
        <v>101183.18</v>
      </c>
      <c r="F61" s="51">
        <f t="shared" si="13"/>
        <v>89197.64</v>
      </c>
      <c r="G61" s="51">
        <f t="shared" si="13"/>
        <v>451239.17</v>
      </c>
      <c r="H61" s="51">
        <f t="shared" si="13"/>
        <v>31760.67</v>
      </c>
      <c r="I61" s="51">
        <f t="shared" si="13"/>
        <v>107180.47</v>
      </c>
      <c r="J61" s="51">
        <f t="shared" si="13"/>
        <v>329010.2</v>
      </c>
      <c r="K61" s="51">
        <f t="shared" si="13"/>
        <v>116339.97</v>
      </c>
      <c r="L61" s="51">
        <f t="shared" si="13"/>
        <v>118501.33</v>
      </c>
      <c r="M61" s="51">
        <f t="shared" si="13"/>
        <v>208820.69</v>
      </c>
      <c r="N61" s="51">
        <f t="shared" si="13"/>
        <v>93780.51</v>
      </c>
      <c r="O61" s="36">
        <f t="shared" si="13"/>
        <v>2002677.7599999998</v>
      </c>
      <c r="Q61"/>
    </row>
    <row r="62" spans="1:18" ht="18.75" customHeight="1">
      <c r="A62" s="26" t="s">
        <v>52</v>
      </c>
      <c r="B62" s="51">
        <v>135678.45</v>
      </c>
      <c r="C62" s="51">
        <v>71181.16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206859.61000000002</v>
      </c>
      <c r="P62"/>
      <c r="Q62"/>
      <c r="R62" s="43"/>
    </row>
    <row r="63" spans="1:16" ht="18.75" customHeight="1">
      <c r="A63" s="26" t="s">
        <v>53</v>
      </c>
      <c r="B63" s="51">
        <v>18823.37</v>
      </c>
      <c r="C63" s="51">
        <v>20419.64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39243.009999999995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109561.31</v>
      </c>
      <c r="E64" s="52">
        <v>0</v>
      </c>
      <c r="F64" s="52">
        <v>0</v>
      </c>
      <c r="G64" s="52">
        <v>0</v>
      </c>
      <c r="H64" s="51">
        <v>31760.67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141321.97999999998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101183.18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101183.18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89197.64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89197.64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451239.17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451239.17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107180.47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107180.47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329010.2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329010.2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116339.97</v>
      </c>
      <c r="L70" s="31">
        <v>118501.33</v>
      </c>
      <c r="M70" s="52">
        <v>0</v>
      </c>
      <c r="N70" s="52">
        <v>0</v>
      </c>
      <c r="O70" s="36">
        <f t="shared" si="14"/>
        <v>234841.3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208820.69</v>
      </c>
      <c r="N71" s="52">
        <v>0</v>
      </c>
      <c r="O71" s="36">
        <f t="shared" si="14"/>
        <v>208820.69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93780.51</v>
      </c>
      <c r="O72" s="55">
        <f t="shared" si="14"/>
        <v>93780.51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2022-06-10T12:11:38Z</dcterms:modified>
  <cp:category/>
  <cp:version/>
  <cp:contentType/>
  <cp:contentStatus/>
</cp:coreProperties>
</file>