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744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<sst xmlns="http://schemas.openxmlformats.org/spreadsheetml/2006/main" count="90" uniqueCount="87">
  <si>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</si>
  <si>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</si>
  <si>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</si>
  <si>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</si>
  <si>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</si>
  <si>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</si>
  <si>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</si>
  <si>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</si>
  <si>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</si>
  <si>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</si>
  <si>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</si>
  <si>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</si>
  <si>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</si>
  <si>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</si>
  <si>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</si>
  <si>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</si>
  <si>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</si>
  <si>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</si>
  <si>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</si>
  <si>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</si>
  <si>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</si>
  <si>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</si>
  <si>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</si>
  <si>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</si>
  <si>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</si>
  <si>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</si>
  <si>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</si>
  <si>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</si>
  <si>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</si>
  <si>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</si>
  <si>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</si>
  <si>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</si>
  <si>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</si>
  <si>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</si>
  <si>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</si>
  <si>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</si>
  <si>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</si>
  <si>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</si>
  <si>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</si>
  <si>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</si>
  <si>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</si>
  <si>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</si>
  <si>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</si>
  <si>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</si>
  <si>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</si>
  <si>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</si>
  <si>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</si>
  <si>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</si>
  <si>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</si>
  <si>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</si>
  <si>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</si>
  <si>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</si>
  <si>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</si>
  <si>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</si>
  <si>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</si>
  <si>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</si>
  <si>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</si>
  <si>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</si>
  <si>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</si>
  <si>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</si>
  <si>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</si>
  <si>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</si>
  <si>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</si>
  <si>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</si>
  <si>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03/06/22 - VENCIMENTO 10/06/22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</si>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</sst>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382132</v>
      </c>
      <c r="C7" s="9">
        <f t="shared" si="0"/>
        <v>276054</v>
      </c>
      <c r="D7" s="9">
        <f t="shared" si="0"/>
        <v>269132</v>
      </c>
      <c r="E7" s="9">
        <f t="shared" si="0"/>
        <v>67593</v>
      </c>
      <c r="F7" s="9">
        <f t="shared" si="0"/>
        <v>236968</v>
      </c>
      <c r="G7" s="9">
        <f t="shared" si="0"/>
        <v>367202</v>
      </c>
      <c r="H7" s="9">
        <f t="shared" si="0"/>
        <v>42958</v>
      </c>
      <c r="I7" s="9">
        <f t="shared" si="0"/>
        <v>280069</v>
      </c>
      <c r="J7" s="9">
        <f t="shared" si="0"/>
        <v>234770</v>
      </c>
      <c r="K7" s="9">
        <f t="shared" si="0"/>
        <v>353007</v>
      </c>
      <c r="L7" s="9">
        <f t="shared" si="0"/>
        <v>268923</v>
      </c>
      <c r="M7" s="9">
        <f t="shared" si="0"/>
        <v>130566</v>
      </c>
      <c r="N7" s="9">
        <f t="shared" si="0"/>
        <v>82032</v>
      </c>
      <c r="O7" s="9">
        <f t="shared" si="0"/>
        <v>2991406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13425</v>
      </c>
      <c r="C8" s="11">
        <f t="shared" si="1"/>
        <v>14896</v>
      </c>
      <c r="D8" s="11">
        <f t="shared" si="1"/>
        <v>10158</v>
      </c>
      <c r="E8" s="11">
        <f t="shared" si="1"/>
        <v>2116</v>
      </c>
      <c r="F8" s="11">
        <f t="shared" si="1"/>
        <v>8388</v>
      </c>
      <c r="G8" s="11">
        <f t="shared" si="1"/>
        <v>12468</v>
      </c>
      <c r="H8" s="11">
        <f t="shared" si="1"/>
        <v>1940</v>
      </c>
      <c r="I8" s="11">
        <f t="shared" si="1"/>
        <v>16031</v>
      </c>
      <c r="J8" s="11">
        <f t="shared" si="1"/>
        <v>11122</v>
      </c>
      <c r="K8" s="11">
        <f t="shared" si="1"/>
        <v>8912</v>
      </c>
      <c r="L8" s="11">
        <f t="shared" si="1"/>
        <v>7742</v>
      </c>
      <c r="M8" s="11">
        <f t="shared" si="1"/>
        <v>5846</v>
      </c>
      <c r="N8" s="11">
        <f t="shared" si="1"/>
        <v>4249</v>
      </c>
      <c r="O8" s="11">
        <f t="shared" si="1"/>
        <v>117293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13425</v>
      </c>
      <c r="C9" s="11">
        <v>14896</v>
      </c>
      <c r="D9" s="11">
        <v>10158</v>
      </c>
      <c r="E9" s="11">
        <v>2116</v>
      </c>
      <c r="F9" s="11">
        <v>8388</v>
      </c>
      <c r="G9" s="11">
        <v>12468</v>
      </c>
      <c r="H9" s="11">
        <v>1940</v>
      </c>
      <c r="I9" s="11">
        <v>16029</v>
      </c>
      <c r="J9" s="11">
        <v>11122</v>
      </c>
      <c r="K9" s="11">
        <v>8901</v>
      </c>
      <c r="L9" s="11">
        <v>7741</v>
      </c>
      <c r="M9" s="11">
        <v>5840</v>
      </c>
      <c r="N9" s="11">
        <v>4232</v>
      </c>
      <c r="O9" s="11">
        <f>SUM(B9:N9)</f>
        <v>117256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11</v>
      </c>
      <c r="L10" s="13">
        <v>1</v>
      </c>
      <c r="M10" s="13">
        <v>6</v>
      </c>
      <c r="N10" s="13">
        <v>17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368707</v>
      </c>
      <c r="C11" s="13">
        <v>261158</v>
      </c>
      <c r="D11" s="13">
        <v>258974</v>
      </c>
      <c r="E11" s="13">
        <v>65477</v>
      </c>
      <c r="F11" s="13">
        <v>228580</v>
      </c>
      <c r="G11" s="13">
        <v>354734</v>
      </c>
      <c r="H11" s="13">
        <v>41018</v>
      </c>
      <c r="I11" s="13">
        <v>264038</v>
      </c>
      <c r="J11" s="13">
        <v>223648</v>
      </c>
      <c r="K11" s="13">
        <v>344095</v>
      </c>
      <c r="L11" s="13">
        <v>261181</v>
      </c>
      <c r="M11" s="13">
        <v>124720</v>
      </c>
      <c r="N11" s="13">
        <v>77783</v>
      </c>
      <c r="O11" s="11">
        <f>SUM(B11:N11)</f>
        <v>2874113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1.234927027237121</v>
      </c>
      <c r="C16" s="19">
        <v>1.252279868614186</v>
      </c>
      <c r="D16" s="19">
        <v>1.246053207648938</v>
      </c>
      <c r="E16" s="19">
        <v>0.911177577077598</v>
      </c>
      <c r="F16" s="19">
        <v>1.308414609525211</v>
      </c>
      <c r="G16" s="19">
        <v>1.455472507394369</v>
      </c>
      <c r="H16" s="19">
        <v>1.650043514702354</v>
      </c>
      <c r="I16" s="19">
        <v>1.221314120694598</v>
      </c>
      <c r="J16" s="19">
        <v>1.321183314672959</v>
      </c>
      <c r="K16" s="19">
        <v>1.167752986586191</v>
      </c>
      <c r="L16" s="19">
        <v>1.231752352635467</v>
      </c>
      <c r="M16" s="19">
        <v>1.243705051383279</v>
      </c>
      <c r="N16" s="19">
        <v>1.135791831261892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1449774.4499999997</v>
      </c>
      <c r="C18" s="24">
        <f t="shared" si="2"/>
        <v>1073067.53</v>
      </c>
      <c r="D18" s="24">
        <f t="shared" si="2"/>
        <v>899333.4999999999</v>
      </c>
      <c r="E18" s="24">
        <f t="shared" si="2"/>
        <v>289639.49</v>
      </c>
      <c r="F18" s="24">
        <f t="shared" si="2"/>
        <v>962849.85</v>
      </c>
      <c r="G18" s="24">
        <f t="shared" si="2"/>
        <v>1388336.73</v>
      </c>
      <c r="H18" s="24">
        <f t="shared" si="2"/>
        <v>242802.23</v>
      </c>
      <c r="I18" s="24">
        <f t="shared" si="2"/>
        <v>1060789.4</v>
      </c>
      <c r="J18" s="24">
        <f t="shared" si="2"/>
        <v>954653.61</v>
      </c>
      <c r="K18" s="24">
        <f t="shared" si="2"/>
        <v>1225675.1300000001</v>
      </c>
      <c r="L18" s="24">
        <f t="shared" si="2"/>
        <v>1126356.9899999998</v>
      </c>
      <c r="M18" s="24">
        <f t="shared" si="2"/>
        <v>638511.4900000001</v>
      </c>
      <c r="N18" s="24">
        <f t="shared" si="2"/>
        <v>327099.82999999996</v>
      </c>
      <c r="O18" s="24">
        <f>O19+O20+O21+O22+O23+O24+O25+O27</f>
        <v>11635254.660000002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1064925.46</v>
      </c>
      <c r="C19" s="30">
        <f t="shared" si="3"/>
        <v>794731.86</v>
      </c>
      <c r="D19" s="30">
        <f t="shared" si="3"/>
        <v>679504.47</v>
      </c>
      <c r="E19" s="30">
        <f t="shared" si="3"/>
        <v>291548.89</v>
      </c>
      <c r="F19" s="30">
        <f t="shared" si="3"/>
        <v>693486.85</v>
      </c>
      <c r="G19" s="30">
        <f t="shared" si="3"/>
        <v>884185.7</v>
      </c>
      <c r="H19" s="30">
        <f t="shared" si="3"/>
        <v>138878.92</v>
      </c>
      <c r="I19" s="30">
        <f t="shared" si="3"/>
        <v>800605.24</v>
      </c>
      <c r="J19" s="30">
        <f t="shared" si="3"/>
        <v>675010.7</v>
      </c>
      <c r="K19" s="30">
        <f t="shared" si="3"/>
        <v>959402.42</v>
      </c>
      <c r="L19" s="30">
        <f t="shared" si="3"/>
        <v>832182.22</v>
      </c>
      <c r="M19" s="30">
        <f t="shared" si="3"/>
        <v>466238.13</v>
      </c>
      <c r="N19" s="30">
        <f t="shared" si="3"/>
        <v>264594.22</v>
      </c>
      <c r="O19" s="30">
        <f>SUM(B19:N19)</f>
        <v>8545295.08</v>
      </c>
    </row>
    <row r="20" spans="1:23" ht="18.75" customHeight="1">
      <c r="A20" s="26" t="s">
        <v>35</v>
      </c>
      <c r="B20" s="30">
        <f>IF(B16&lt;&gt;0,ROUND((B16-1)*B19,2),0)</f>
        <v>250179.77</v>
      </c>
      <c r="C20" s="30">
        <f aca="true" t="shared" si="4" ref="C20:N20">IF(C16&lt;&gt;0,ROUND((C16-1)*C19,2),0)</f>
        <v>200494.85</v>
      </c>
      <c r="D20" s="30">
        <f t="shared" si="4"/>
        <v>167194.25</v>
      </c>
      <c r="E20" s="30">
        <f t="shared" si="4"/>
        <v>-25896.08</v>
      </c>
      <c r="F20" s="30">
        <f t="shared" si="4"/>
        <v>213881.48</v>
      </c>
      <c r="G20" s="30">
        <f t="shared" si="4"/>
        <v>402722.28</v>
      </c>
      <c r="H20" s="30">
        <f t="shared" si="4"/>
        <v>90277.34</v>
      </c>
      <c r="I20" s="30">
        <f t="shared" si="4"/>
        <v>177185.24</v>
      </c>
      <c r="J20" s="30">
        <f t="shared" si="4"/>
        <v>216802.17</v>
      </c>
      <c r="K20" s="30">
        <f t="shared" si="4"/>
        <v>160942.62</v>
      </c>
      <c r="L20" s="30">
        <f t="shared" si="4"/>
        <v>192860.19</v>
      </c>
      <c r="M20" s="30">
        <f t="shared" si="4"/>
        <v>113624.59</v>
      </c>
      <c r="N20" s="30">
        <f t="shared" si="4"/>
        <v>35929.73</v>
      </c>
      <c r="O20" s="30">
        <f aca="true" t="shared" si="5" ref="O19:O27">SUM(B20:N20)</f>
        <v>2196198.4299999997</v>
      </c>
      <c r="W20" s="62"/>
    </row>
    <row r="21" spans="1:15" ht="18.75" customHeight="1">
      <c r="A21" s="26" t="s">
        <v>36</v>
      </c>
      <c r="B21" s="30">
        <v>72151.15</v>
      </c>
      <c r="C21" s="30">
        <v>49832.03</v>
      </c>
      <c r="D21" s="30">
        <v>29412.1</v>
      </c>
      <c r="E21" s="30">
        <v>13416.97</v>
      </c>
      <c r="F21" s="30">
        <v>37306.02</v>
      </c>
      <c r="G21" s="30">
        <v>58233.38</v>
      </c>
      <c r="H21" s="30">
        <v>6045.11</v>
      </c>
      <c r="I21" s="30">
        <v>40605.34</v>
      </c>
      <c r="J21" s="30">
        <v>42790.06</v>
      </c>
      <c r="K21" s="30">
        <v>63201.29</v>
      </c>
      <c r="L21" s="30">
        <v>59509.09</v>
      </c>
      <c r="M21" s="30">
        <v>28644.66</v>
      </c>
      <c r="N21" s="30">
        <v>16257.77</v>
      </c>
      <c r="O21" s="30">
        <f t="shared" si="5"/>
        <v>517404.9699999999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1136.05</v>
      </c>
      <c r="C24" s="30">
        <v>858.76</v>
      </c>
      <c r="D24" s="30">
        <v>710.7</v>
      </c>
      <c r="E24" s="30">
        <v>228.82</v>
      </c>
      <c r="F24" s="30">
        <v>764.54</v>
      </c>
      <c r="G24" s="30">
        <v>1101.05</v>
      </c>
      <c r="H24" s="30">
        <v>191.14</v>
      </c>
      <c r="I24" s="30">
        <v>834.54</v>
      </c>
      <c r="J24" s="30">
        <v>759.16</v>
      </c>
      <c r="K24" s="30">
        <v>969.14</v>
      </c>
      <c r="L24" s="30">
        <v>888.38</v>
      </c>
      <c r="M24" s="30">
        <v>498.03</v>
      </c>
      <c r="N24" s="30">
        <v>266.49</v>
      </c>
      <c r="O24" s="30">
        <f t="shared" si="5"/>
        <v>9206.800000000001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644.16</v>
      </c>
      <c r="E25" s="30">
        <v>196.75</v>
      </c>
      <c r="F25" s="30">
        <v>648.21</v>
      </c>
      <c r="G25" s="30">
        <v>873.33</v>
      </c>
      <c r="H25" s="30">
        <v>161.72</v>
      </c>
      <c r="I25" s="30">
        <v>683.24</v>
      </c>
      <c r="J25" s="30">
        <v>653.59</v>
      </c>
      <c r="K25" s="30">
        <v>839.61</v>
      </c>
      <c r="L25" s="30">
        <v>745.26</v>
      </c>
      <c r="M25" s="30">
        <v>421.81</v>
      </c>
      <c r="N25" s="30">
        <v>221.03</v>
      </c>
      <c r="O25" s="30">
        <f t="shared" si="5"/>
        <v>7809.66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-65387.13</v>
      </c>
      <c r="C29" s="30">
        <f>+C30+C32+C52+C53+C56-C57</f>
        <v>-70317.67</v>
      </c>
      <c r="D29" s="30">
        <f t="shared" si="6"/>
        <v>-85135.75999999998</v>
      </c>
      <c r="E29" s="30">
        <f t="shared" si="6"/>
        <v>-10582.81</v>
      </c>
      <c r="F29" s="30">
        <f t="shared" si="6"/>
        <v>-56132.15999999999</v>
      </c>
      <c r="G29" s="30">
        <f t="shared" si="6"/>
        <v>-62923.78</v>
      </c>
      <c r="H29" s="30">
        <f t="shared" si="6"/>
        <v>-10773.52</v>
      </c>
      <c r="I29" s="30">
        <f t="shared" si="6"/>
        <v>-75168.14</v>
      </c>
      <c r="J29" s="30">
        <f t="shared" si="6"/>
        <v>-53158.200000000004</v>
      </c>
      <c r="K29" s="30">
        <f t="shared" si="6"/>
        <v>-44553.42</v>
      </c>
      <c r="L29" s="30">
        <f t="shared" si="6"/>
        <v>-39000.33</v>
      </c>
      <c r="M29" s="30">
        <f t="shared" si="6"/>
        <v>-28465.36</v>
      </c>
      <c r="N29" s="30">
        <f t="shared" si="6"/>
        <v>-21290.78</v>
      </c>
      <c r="O29" s="30">
        <f t="shared" si="6"/>
        <v>-622889.06</v>
      </c>
    </row>
    <row r="30" spans="1:15" ht="18.75" customHeight="1">
      <c r="A30" s="26" t="s">
        <v>39</v>
      </c>
      <c r="B30" s="31">
        <f>+B31</f>
        <v>-59070</v>
      </c>
      <c r="C30" s="31">
        <f>+C31</f>
        <v>-65542.4</v>
      </c>
      <c r="D30" s="31">
        <f aca="true" t="shared" si="7" ref="D30:O30">+D31</f>
        <v>-44695.2</v>
      </c>
      <c r="E30" s="31">
        <f t="shared" si="7"/>
        <v>-9310.4</v>
      </c>
      <c r="F30" s="31">
        <f t="shared" si="7"/>
        <v>-36907.2</v>
      </c>
      <c r="G30" s="31">
        <f t="shared" si="7"/>
        <v>-54859.2</v>
      </c>
      <c r="H30" s="31">
        <f t="shared" si="7"/>
        <v>-8536</v>
      </c>
      <c r="I30" s="31">
        <f t="shared" si="7"/>
        <v>-70527.6</v>
      </c>
      <c r="J30" s="31">
        <f t="shared" si="7"/>
        <v>-48936.8</v>
      </c>
      <c r="K30" s="31">
        <f t="shared" si="7"/>
        <v>-39164.4</v>
      </c>
      <c r="L30" s="31">
        <f t="shared" si="7"/>
        <v>-34060.4</v>
      </c>
      <c r="M30" s="31">
        <f t="shared" si="7"/>
        <v>-25696</v>
      </c>
      <c r="N30" s="31">
        <f t="shared" si="7"/>
        <v>-18620.8</v>
      </c>
      <c r="O30" s="31">
        <f t="shared" si="7"/>
        <v>-515926.4</v>
      </c>
    </row>
    <row r="31" spans="1:26" ht="18.75" customHeight="1">
      <c r="A31" s="27" t="s">
        <v>40</v>
      </c>
      <c r="B31" s="16">
        <f>ROUND((-B9)*$G$3,2)</f>
        <v>-59070</v>
      </c>
      <c r="C31" s="16">
        <f aca="true" t="shared" si="8" ref="C31:N31">ROUND((-C9)*$G$3,2)</f>
        <v>-65542.4</v>
      </c>
      <c r="D31" s="16">
        <f t="shared" si="8"/>
        <v>-44695.2</v>
      </c>
      <c r="E31" s="16">
        <f t="shared" si="8"/>
        <v>-9310.4</v>
      </c>
      <c r="F31" s="16">
        <f t="shared" si="8"/>
        <v>-36907.2</v>
      </c>
      <c r="G31" s="16">
        <f t="shared" si="8"/>
        <v>-54859.2</v>
      </c>
      <c r="H31" s="16">
        <f t="shared" si="8"/>
        <v>-8536</v>
      </c>
      <c r="I31" s="16">
        <f t="shared" si="8"/>
        <v>-70527.6</v>
      </c>
      <c r="J31" s="16">
        <f t="shared" si="8"/>
        <v>-48936.8</v>
      </c>
      <c r="K31" s="16">
        <f t="shared" si="8"/>
        <v>-39164.4</v>
      </c>
      <c r="L31" s="16">
        <f t="shared" si="8"/>
        <v>-34060.4</v>
      </c>
      <c r="M31" s="16">
        <f t="shared" si="8"/>
        <v>-25696</v>
      </c>
      <c r="N31" s="16">
        <f t="shared" si="8"/>
        <v>-18620.8</v>
      </c>
      <c r="O31" s="32">
        <f aca="true" t="shared" si="9" ref="O31:O57">SUM(B31:N31)</f>
        <v>-515926.4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-6317.13</v>
      </c>
      <c r="C32" s="31">
        <f aca="true" t="shared" si="10" ref="C32:O32">SUM(C33:C50)</f>
        <v>-4775.27</v>
      </c>
      <c r="D32" s="31">
        <f t="shared" si="10"/>
        <v>-40440.55999999998</v>
      </c>
      <c r="E32" s="31">
        <f t="shared" si="10"/>
        <v>-1272.41</v>
      </c>
      <c r="F32" s="31">
        <f t="shared" si="10"/>
        <v>-19224.959999999995</v>
      </c>
      <c r="G32" s="31">
        <f t="shared" si="10"/>
        <v>-8064.58</v>
      </c>
      <c r="H32" s="31">
        <f t="shared" si="10"/>
        <v>-1062.83</v>
      </c>
      <c r="I32" s="31">
        <f t="shared" si="10"/>
        <v>-4640.54</v>
      </c>
      <c r="J32" s="31">
        <f t="shared" si="10"/>
        <v>-4221.4</v>
      </c>
      <c r="K32" s="31">
        <f t="shared" si="10"/>
        <v>-5389.02</v>
      </c>
      <c r="L32" s="31">
        <f t="shared" si="10"/>
        <v>-4939.93</v>
      </c>
      <c r="M32" s="31">
        <f t="shared" si="10"/>
        <v>-2769.36</v>
      </c>
      <c r="N32" s="31">
        <f t="shared" si="10"/>
        <v>-2669.98</v>
      </c>
      <c r="O32" s="31">
        <f t="shared" si="10"/>
        <v>-105787.97000000004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-24997.58</v>
      </c>
      <c r="E33" s="33">
        <v>0</v>
      </c>
      <c r="F33" s="33">
        <v>-14973.62</v>
      </c>
      <c r="G33" s="33">
        <v>-1942.06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-1188</v>
      </c>
      <c r="O33" s="33">
        <f t="shared" si="9"/>
        <v>-43101.26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-10000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-1491.03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-1491.03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702000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5769000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-6317.13</v>
      </c>
      <c r="C41" s="33">
        <v>-4775.27</v>
      </c>
      <c r="D41" s="33">
        <v>-3951.95</v>
      </c>
      <c r="E41" s="33">
        <v>-1272.41</v>
      </c>
      <c r="F41" s="33">
        <v>-4251.34</v>
      </c>
      <c r="G41" s="33">
        <v>-6122.52</v>
      </c>
      <c r="H41" s="33">
        <v>-1062.83</v>
      </c>
      <c r="I41" s="33">
        <v>-4640.54</v>
      </c>
      <c r="J41" s="33">
        <v>-4221.4</v>
      </c>
      <c r="K41" s="33">
        <v>-5389.02</v>
      </c>
      <c r="L41" s="33">
        <v>-4939.93</v>
      </c>
      <c r="M41" s="33">
        <v>-2769.36</v>
      </c>
      <c r="N41" s="33">
        <v>-1481.98</v>
      </c>
      <c r="O41" s="33">
        <f t="shared" si="9"/>
        <v>-51195.68000000001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-1174.69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-1174.69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1384387.3199999998</v>
      </c>
      <c r="C55" s="36">
        <f t="shared" si="12"/>
        <v>1002749.86</v>
      </c>
      <c r="D55" s="36">
        <f t="shared" si="12"/>
        <v>814197.7399999999</v>
      </c>
      <c r="E55" s="36">
        <f t="shared" si="12"/>
        <v>279056.68</v>
      </c>
      <c r="F55" s="36">
        <f t="shared" si="12"/>
        <v>906717.69</v>
      </c>
      <c r="G55" s="36">
        <f t="shared" si="12"/>
        <v>1325412.95</v>
      </c>
      <c r="H55" s="36">
        <f t="shared" si="12"/>
        <v>232028.71000000002</v>
      </c>
      <c r="I55" s="36">
        <f t="shared" si="12"/>
        <v>985621.2599999999</v>
      </c>
      <c r="J55" s="36">
        <f t="shared" si="12"/>
        <v>901495.41</v>
      </c>
      <c r="K55" s="36">
        <f t="shared" si="12"/>
        <v>1181121.7100000002</v>
      </c>
      <c r="L55" s="36">
        <f t="shared" si="12"/>
        <v>1087356.6599999997</v>
      </c>
      <c r="M55" s="36">
        <f t="shared" si="12"/>
        <v>610046.1300000001</v>
      </c>
      <c r="N55" s="36">
        <f t="shared" si="12"/>
        <v>305809.04999999993</v>
      </c>
      <c r="O55" s="36">
        <f>SUM(B55:N55)</f>
        <v>11016001.170000002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1384387.3199999998</v>
      </c>
      <c r="C61" s="51">
        <f t="shared" si="13"/>
        <v>1002749.8600000001</v>
      </c>
      <c r="D61" s="51">
        <f t="shared" si="13"/>
        <v>814197.75</v>
      </c>
      <c r="E61" s="51">
        <f t="shared" si="13"/>
        <v>279056.68</v>
      </c>
      <c r="F61" s="51">
        <f t="shared" si="13"/>
        <v>906717.69</v>
      </c>
      <c r="G61" s="51">
        <f t="shared" si="13"/>
        <v>1325412.94</v>
      </c>
      <c r="H61" s="51">
        <f t="shared" si="13"/>
        <v>232028.71</v>
      </c>
      <c r="I61" s="51">
        <f t="shared" si="13"/>
        <v>985621.27</v>
      </c>
      <c r="J61" s="51">
        <f t="shared" si="13"/>
        <v>901495.42</v>
      </c>
      <c r="K61" s="51">
        <f t="shared" si="13"/>
        <v>1181121.72</v>
      </c>
      <c r="L61" s="51">
        <f t="shared" si="13"/>
        <v>1087356.66</v>
      </c>
      <c r="M61" s="51">
        <f t="shared" si="13"/>
        <v>610046.13</v>
      </c>
      <c r="N61" s="51">
        <f t="shared" si="13"/>
        <v>305809.05</v>
      </c>
      <c r="O61" s="36">
        <f t="shared" si="13"/>
        <v>11016001.200000001</v>
      </c>
      <c r="Q61"/>
    </row>
    <row r="62" spans="1:18" ht="18.75" customHeight="1">
      <c r="A62" s="26" t="s">
        <v>52</v>
      </c>
      <c r="B62" s="51">
        <v>1129671.91</v>
      </c>
      <c r="C62" s="51">
        <v>713085.67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1842757.58</v>
      </c>
      <c r="P62"/>
      <c r="Q62"/>
      <c r="R62" s="43"/>
    </row>
    <row r="63" spans="1:16" ht="18.75" customHeight="1">
      <c r="A63" s="26" t="s">
        <v>53</v>
      </c>
      <c r="B63" s="51">
        <v>254715.41</v>
      </c>
      <c r="C63" s="51">
        <v>289664.19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544379.6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814197.75</v>
      </c>
      <c r="E64" s="52">
        <v>0</v>
      </c>
      <c r="F64" s="52">
        <v>0</v>
      </c>
      <c r="G64" s="52">
        <v>0</v>
      </c>
      <c r="H64" s="51">
        <v>232028.71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1046226.46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279056.68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279056.68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906717.69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906717.69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1325412.94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1325412.94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985621.27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985621.27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901495.42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901495.42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1181121.72</v>
      </c>
      <c r="L70" s="31">
        <v>1087356.66</v>
      </c>
      <c r="M70" s="52">
        <v>0</v>
      </c>
      <c r="N70" s="52">
        <v>0</v>
      </c>
      <c r="O70" s="36">
        <f t="shared" si="14"/>
        <v>2268478.38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610046.13</v>
      </c>
      <c r="N71" s="52">
        <v>0</v>
      </c>
      <c r="O71" s="36">
        <f t="shared" si="14"/>
        <v>610046.13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305809.05</v>
      </c>
      <c r="O72" s="55">
        <f t="shared" si="14"/>
        <v>305809.05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2022-06-10T11:44:52Z</dcterms:modified>
  <cp:category/>
  <cp:version/>
  <cp:contentType/>
  <cp:contentStatus/>
</cp:coreProperties>
</file>