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<sst xmlns="http://schemas.openxmlformats.org/spreadsheetml/2006/main" count="76" uniqueCount="75">
  <si>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</si>
  <si>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</si>
  <si>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</si>
  <si>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</si>
  <si>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</si>
  <si>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</si>
  <si>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</si>
  <si>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</si>
  <si>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</si>
  <si>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</si>
  <si>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</si>
  <si>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</si>
  <si>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</si>
  <si>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</si>
  <si>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</si>
  <si>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</si>
  <si>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</si>
  <si>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</si>
  <si>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</si>
  <si>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</si>
  <si>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</si>
  <si>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</si>
  <si>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</si>
  <si>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</si>
  <si>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</si>
  <si>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</si>
  <si>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</si>
  <si>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</si>
  <si>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</si>
  <si>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</si>
  <si>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</si>
  <si>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</si>
  <si>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</si>
  <si>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</si>
  <si>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</si>
  <si>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</si>
  <si>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</si>
  <si>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</si>
  <si>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</si>
  <si>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</si>
  <si>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</si>
  <si>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</si>
  <si>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</si>
  <si>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</si>
  <si>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</si>
  <si>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</si>
  <si>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</si>
  <si>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</si>
  <si>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</si>
  <si>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</si>
  <si>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</si>
  <si>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</si>
  <si>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</si>
  <si>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</si>
  <si>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</si>
  <si>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</si>
  <si>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</si>
  <si>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</si>
  <si>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</si>
  <si>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</si>
  <si>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</si>
  <si>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</si>
  <si>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</si>
  <si>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</si>
  <si>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</si>
  <si>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</si>
  <si>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</si>
  <si>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30/06/22 - VENCIMENTO 07/07/22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</si>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</sst>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319178</v>
      </c>
      <c r="C7" s="47">
        <f t="shared" si="0"/>
        <v>261857</v>
      </c>
      <c r="D7" s="47">
        <f t="shared" si="0"/>
        <v>324928</v>
      </c>
      <c r="E7" s="47">
        <f t="shared" si="0"/>
        <v>175832</v>
      </c>
      <c r="F7" s="47">
        <f t="shared" si="0"/>
        <v>218048</v>
      </c>
      <c r="G7" s="47">
        <f t="shared" si="0"/>
        <v>217520</v>
      </c>
      <c r="H7" s="47">
        <f t="shared" si="0"/>
        <v>260352</v>
      </c>
      <c r="I7" s="47">
        <f t="shared" si="0"/>
        <v>360694</v>
      </c>
      <c r="J7" s="47">
        <f t="shared" si="0"/>
        <v>117129</v>
      </c>
      <c r="K7" s="47">
        <f t="shared" si="0"/>
        <v>2255538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17923</v>
      </c>
      <c r="C8" s="45">
        <f t="shared" si="1"/>
        <v>17451</v>
      </c>
      <c r="D8" s="45">
        <f t="shared" si="1"/>
        <v>17629</v>
      </c>
      <c r="E8" s="45">
        <f t="shared" si="1"/>
        <v>11237</v>
      </c>
      <c r="F8" s="45">
        <f t="shared" si="1"/>
        <v>12889</v>
      </c>
      <c r="G8" s="45">
        <f t="shared" si="1"/>
        <v>6897</v>
      </c>
      <c r="H8" s="45">
        <f t="shared" si="1"/>
        <v>6153</v>
      </c>
      <c r="I8" s="45">
        <f t="shared" si="1"/>
        <v>18337</v>
      </c>
      <c r="J8" s="45">
        <f t="shared" si="1"/>
        <v>3784</v>
      </c>
      <c r="K8" s="38">
        <f>SUM(B8:J8)</f>
        <v>112300</v>
      </c>
      <c r="L8"/>
      <c r="M8"/>
      <c r="N8"/>
    </row>
    <row r="9" spans="1:14" ht="16.5" customHeight="1">
      <c r="A9" s="22" t="s">
        <v>32</v>
      </c>
      <c r="B9" s="45">
        <v>17874</v>
      </c>
      <c r="C9" s="45">
        <v>17438</v>
      </c>
      <c r="D9" s="45">
        <v>17620</v>
      </c>
      <c r="E9" s="45">
        <v>11097</v>
      </c>
      <c r="F9" s="45">
        <v>12868</v>
      </c>
      <c r="G9" s="45">
        <v>6894</v>
      </c>
      <c r="H9" s="45">
        <v>6153</v>
      </c>
      <c r="I9" s="45">
        <v>18271</v>
      </c>
      <c r="J9" s="45">
        <v>3784</v>
      </c>
      <c r="K9" s="38">
        <f>SUM(B9:J9)</f>
        <v>111999</v>
      </c>
      <c r="L9"/>
      <c r="M9"/>
      <c r="N9"/>
    </row>
    <row r="10" spans="1:14" ht="16.5" customHeight="1">
      <c r="A10" s="22" t="s">
        <v>31</v>
      </c>
      <c r="B10" s="45">
        <v>49</v>
      </c>
      <c r="C10" s="45">
        <v>13</v>
      </c>
      <c r="D10" s="45">
        <v>9</v>
      </c>
      <c r="E10" s="45">
        <v>140</v>
      </c>
      <c r="F10" s="45">
        <v>21</v>
      </c>
      <c r="G10" s="45">
        <v>3</v>
      </c>
      <c r="H10" s="45">
        <v>0</v>
      </c>
      <c r="I10" s="45">
        <v>66</v>
      </c>
      <c r="J10" s="45">
        <v>0</v>
      </c>
      <c r="K10" s="38">
        <f>SUM(B10:J10)</f>
        <v>301</v>
      </c>
      <c r="L10"/>
      <c r="M10"/>
      <c r="N10"/>
    </row>
    <row r="11" spans="1:14" ht="16.5" customHeight="1">
      <c r="A11" s="44" t="s">
        <v>30</v>
      </c>
      <c r="B11" s="43">
        <v>301255</v>
      </c>
      <c r="C11" s="43">
        <v>244406</v>
      </c>
      <c r="D11" s="43">
        <v>307299</v>
      </c>
      <c r="E11" s="43">
        <v>164595</v>
      </c>
      <c r="F11" s="43">
        <v>205159</v>
      </c>
      <c r="G11" s="43">
        <v>210623</v>
      </c>
      <c r="H11" s="43">
        <v>254199</v>
      </c>
      <c r="I11" s="43">
        <v>342357</v>
      </c>
      <c r="J11" s="43">
        <v>113345</v>
      </c>
      <c r="K11" s="38">
        <f>SUM(B11:J11)</f>
        <v>2143238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1.186879794889047</v>
      </c>
      <c r="C16" s="39">
        <v>1.254750696047612</v>
      </c>
      <c r="D16" s="39">
        <v>1.120077676045419</v>
      </c>
      <c r="E16" s="39">
        <v>1.465641443433268</v>
      </c>
      <c r="F16" s="39">
        <v>1.122085537743557</v>
      </c>
      <c r="G16" s="39">
        <v>1.2222213483329</v>
      </c>
      <c r="H16" s="39">
        <v>1.153458430680142</v>
      </c>
      <c r="I16" s="39">
        <v>1.146840337590276</v>
      </c>
      <c r="J16" s="39">
        <v>1.111801099889778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1757455.3299999998</v>
      </c>
      <c r="C18" s="36">
        <f aca="true" t="shared" si="2" ref="C18:J18">SUM(C19:C27)</f>
        <v>1680465.2600000002</v>
      </c>
      <c r="D18" s="36">
        <f t="shared" si="2"/>
        <v>2056572.95</v>
      </c>
      <c r="E18" s="36">
        <f t="shared" si="2"/>
        <v>1268011.3300000003</v>
      </c>
      <c r="F18" s="36">
        <f t="shared" si="2"/>
        <v>1274962.9000000001</v>
      </c>
      <c r="G18" s="36">
        <f t="shared" si="2"/>
        <v>1390308.8599999999</v>
      </c>
      <c r="H18" s="36">
        <f t="shared" si="2"/>
        <v>1262363.8</v>
      </c>
      <c r="I18" s="36">
        <f t="shared" si="2"/>
        <v>1772355.5</v>
      </c>
      <c r="J18" s="36">
        <f t="shared" si="2"/>
        <v>617295.3800000001</v>
      </c>
      <c r="K18" s="36">
        <f>SUM(B18:J18)</f>
        <v>13079791.310000002</v>
      </c>
      <c r="L18"/>
      <c r="M18"/>
      <c r="N18"/>
    </row>
    <row r="19" spans="1:14" ht="16.5" customHeight="1">
      <c r="A19" s="35" t="s">
        <v>27</v>
      </c>
      <c r="B19" s="61">
        <f>ROUND((B13+B14)*B7,2)</f>
        <v>1433460.32</v>
      </c>
      <c r="C19" s="61">
        <f aca="true" t="shared" si="3" ref="C19:J19">ROUND((C13+C14)*C7,2)</f>
        <v>1291976.25</v>
      </c>
      <c r="D19" s="61">
        <f t="shared" si="3"/>
        <v>1777193.7</v>
      </c>
      <c r="E19" s="61">
        <f t="shared" si="3"/>
        <v>836151.49</v>
      </c>
      <c r="F19" s="61">
        <f t="shared" si="3"/>
        <v>1097304.76</v>
      </c>
      <c r="G19" s="61">
        <f t="shared" si="3"/>
        <v>1105741.17</v>
      </c>
      <c r="H19" s="61">
        <f t="shared" si="3"/>
        <v>1053774.72</v>
      </c>
      <c r="I19" s="61">
        <f t="shared" si="3"/>
        <v>1474697.42</v>
      </c>
      <c r="J19" s="61">
        <f t="shared" si="3"/>
        <v>541862.18</v>
      </c>
      <c r="K19" s="30">
        <f>SUM(B19:J19)</f>
        <v>10612162.01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267884.77</v>
      </c>
      <c r="C20" s="30">
        <f t="shared" si="4"/>
        <v>329131.85</v>
      </c>
      <c r="D20" s="30">
        <f t="shared" si="4"/>
        <v>213401.29</v>
      </c>
      <c r="E20" s="30">
        <f t="shared" si="4"/>
        <v>389346.79</v>
      </c>
      <c r="F20" s="30">
        <f t="shared" si="4"/>
        <v>133965.04</v>
      </c>
      <c r="G20" s="30">
        <f t="shared" si="4"/>
        <v>245719.29</v>
      </c>
      <c r="H20" s="30">
        <f t="shared" si="4"/>
        <v>161710.61</v>
      </c>
      <c r="I20" s="30">
        <f t="shared" si="4"/>
        <v>216545.07</v>
      </c>
      <c r="J20" s="30">
        <f t="shared" si="4"/>
        <v>60580.79</v>
      </c>
      <c r="K20" s="30">
        <f aca="true" t="shared" si="5" ref="K18:K26">SUM(B20:J20)</f>
        <v>2018285.5000000002</v>
      </c>
      <c r="L20"/>
      <c r="M20"/>
      <c r="N20"/>
    </row>
    <row r="21" spans="1:14" ht="16.5" customHeight="1">
      <c r="A21" s="18" t="s">
        <v>25</v>
      </c>
      <c r="B21" s="30">
        <v>51723.75</v>
      </c>
      <c r="C21" s="30">
        <v>53365.69</v>
      </c>
      <c r="D21" s="30">
        <v>57687.59</v>
      </c>
      <c r="E21" s="30">
        <v>37179.58</v>
      </c>
      <c r="F21" s="30">
        <v>40089.34</v>
      </c>
      <c r="G21" s="30">
        <v>35068.26</v>
      </c>
      <c r="H21" s="30">
        <v>41406.46</v>
      </c>
      <c r="I21" s="30">
        <v>74877.19</v>
      </c>
      <c r="J21" s="30">
        <v>18997</v>
      </c>
      <c r="K21" s="30">
        <f t="shared" si="5"/>
        <v>410394.86</v>
      </c>
      <c r="L21"/>
      <c r="M21"/>
      <c r="N21"/>
    </row>
    <row r="22" spans="1:14" ht="16.5" customHeight="1">
      <c r="A22" s="18" t="s">
        <v>24</v>
      </c>
      <c r="B22" s="30">
        <v>1787.15</v>
      </c>
      <c r="C22" s="34">
        <v>3574.3</v>
      </c>
      <c r="D22" s="34">
        <v>5361.45</v>
      </c>
      <c r="E22" s="30">
        <v>3574.3</v>
      </c>
      <c r="F22" s="30">
        <v>1787.15</v>
      </c>
      <c r="G22" s="34">
        <v>1787.15</v>
      </c>
      <c r="H22" s="34">
        <v>3574.3</v>
      </c>
      <c r="I22" s="34">
        <v>3574.3</v>
      </c>
      <c r="J22" s="34">
        <v>1787.15</v>
      </c>
      <c r="K22" s="30">
        <f t="shared" si="5"/>
        <v>26807.25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1362.18</v>
      </c>
      <c r="C24" s="30">
        <v>1300.26</v>
      </c>
      <c r="D24" s="30">
        <v>1593.69</v>
      </c>
      <c r="E24" s="30">
        <v>982.6</v>
      </c>
      <c r="F24" s="30">
        <v>987.98</v>
      </c>
      <c r="G24" s="30">
        <v>1076.82</v>
      </c>
      <c r="H24" s="30">
        <v>977.21</v>
      </c>
      <c r="I24" s="30">
        <v>1372.95</v>
      </c>
      <c r="J24" s="30">
        <v>479.19</v>
      </c>
      <c r="K24" s="30">
        <f t="shared" si="5"/>
        <v>10132.880000000003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817.04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6507.43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-152686.09000000003</v>
      </c>
      <c r="C29" s="30">
        <f t="shared" si="6"/>
        <v>-90824.32</v>
      </c>
      <c r="D29" s="30">
        <f t="shared" si="6"/>
        <v>-1483778.4699999997</v>
      </c>
      <c r="E29" s="30">
        <f t="shared" si="6"/>
        <v>-122978.92</v>
      </c>
      <c r="F29" s="30">
        <f t="shared" si="6"/>
        <v>-62113.009999999995</v>
      </c>
      <c r="G29" s="30">
        <f t="shared" si="6"/>
        <v>-131061.15000000001</v>
      </c>
      <c r="H29" s="30">
        <f t="shared" si="6"/>
        <v>-942003.6000000001</v>
      </c>
      <c r="I29" s="30">
        <f t="shared" si="6"/>
        <v>-116891.7</v>
      </c>
      <c r="J29" s="30">
        <f t="shared" si="6"/>
        <v>-462414.61000000004</v>
      </c>
      <c r="K29" s="30">
        <f aca="true" t="shared" si="7" ref="K29:K37">SUM(B29:J29)</f>
        <v>-3564751.8699999996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-145111.52000000002</v>
      </c>
      <c r="C30" s="30">
        <f t="shared" si="8"/>
        <v>-83594.05</v>
      </c>
      <c r="D30" s="30">
        <f t="shared" si="8"/>
        <v>-101788.13</v>
      </c>
      <c r="E30" s="30">
        <f t="shared" si="8"/>
        <v>-117515.05</v>
      </c>
      <c r="F30" s="30">
        <f t="shared" si="8"/>
        <v>-56619.2</v>
      </c>
      <c r="G30" s="30">
        <f t="shared" si="8"/>
        <v>-125073.35</v>
      </c>
      <c r="H30" s="30">
        <f t="shared" si="8"/>
        <v>-45569.67</v>
      </c>
      <c r="I30" s="30">
        <f t="shared" si="8"/>
        <v>-109257.26</v>
      </c>
      <c r="J30" s="30">
        <f t="shared" si="8"/>
        <v>-25554.519999999997</v>
      </c>
      <c r="K30" s="30">
        <f t="shared" si="7"/>
        <v>-810082.7500000001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-78645.6</v>
      </c>
      <c r="C31" s="30">
        <f aca="true" t="shared" si="9" ref="C31:J31">-ROUND((C9)*$E$3,2)</f>
        <v>-76727.2</v>
      </c>
      <c r="D31" s="30">
        <f t="shared" si="9"/>
        <v>-77528</v>
      </c>
      <c r="E31" s="30">
        <f t="shared" si="9"/>
        <v>-48826.8</v>
      </c>
      <c r="F31" s="30">
        <f t="shared" si="9"/>
        <v>-56619.2</v>
      </c>
      <c r="G31" s="30">
        <f t="shared" si="9"/>
        <v>-30333.6</v>
      </c>
      <c r="H31" s="30">
        <f t="shared" si="9"/>
        <v>-27073.2</v>
      </c>
      <c r="I31" s="30">
        <f t="shared" si="9"/>
        <v>-80392.4</v>
      </c>
      <c r="J31" s="30">
        <f t="shared" si="9"/>
        <v>-16649.6</v>
      </c>
      <c r="K31" s="30">
        <f t="shared" si="7"/>
        <v>-492795.6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-66465.92</v>
      </c>
      <c r="C34" s="30">
        <v>-6866.85</v>
      </c>
      <c r="D34" s="30">
        <v>-24260.13</v>
      </c>
      <c r="E34" s="30">
        <v>-68688.25</v>
      </c>
      <c r="F34" s="26">
        <v>0</v>
      </c>
      <c r="G34" s="30">
        <v>-94739.75</v>
      </c>
      <c r="H34" s="30">
        <v>-18496.47</v>
      </c>
      <c r="I34" s="30">
        <v>-28864.86</v>
      </c>
      <c r="J34" s="30">
        <v>-8904.92</v>
      </c>
      <c r="K34" s="30">
        <f t="shared" si="7"/>
        <v>-317287.14999999997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-7574.57</v>
      </c>
      <c r="C35" s="27">
        <f t="shared" si="10"/>
        <v>-7230.27</v>
      </c>
      <c r="D35" s="27">
        <f t="shared" si="10"/>
        <v>-1381990.3399999999</v>
      </c>
      <c r="E35" s="27">
        <f t="shared" si="10"/>
        <v>-5463.87</v>
      </c>
      <c r="F35" s="27">
        <f t="shared" si="10"/>
        <v>-5493.81</v>
      </c>
      <c r="G35" s="27">
        <f t="shared" si="10"/>
        <v>-5987.8</v>
      </c>
      <c r="H35" s="27">
        <f t="shared" si="10"/>
        <v>-896433.93</v>
      </c>
      <c r="I35" s="27">
        <f t="shared" si="10"/>
        <v>-7634.44</v>
      </c>
      <c r="J35" s="27">
        <f t="shared" si="10"/>
        <v>-436860.09</v>
      </c>
      <c r="K35" s="30">
        <f t="shared" si="7"/>
        <v>-2754669.12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-23128.4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-6695.52</v>
      </c>
      <c r="K36" s="30">
        <f t="shared" si="7"/>
        <v>-29823.920000000002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0</v>
      </c>
      <c r="F44" s="17">
        <v>0</v>
      </c>
      <c r="G44" s="17">
        <v>0</v>
      </c>
      <c r="H44" s="17">
        <v>-891000</v>
      </c>
      <c r="I44" s="17">
        <v>0</v>
      </c>
      <c r="J44" s="17">
        <v>-427500</v>
      </c>
      <c r="K44" s="17">
        <f>SUM(B44:J44)</f>
        <v>-2668500</v>
      </c>
      <c r="L44" s="24"/>
      <c r="M44"/>
      <c r="N44"/>
    </row>
    <row r="45" spans="1:14" s="23" customFormat="1" ht="16.5" customHeight="1">
      <c r="A45" s="25" t="s">
        <v>70</v>
      </c>
      <c r="B45" s="17">
        <v>-7574.57</v>
      </c>
      <c r="C45" s="17">
        <v>-7230.27</v>
      </c>
      <c r="D45" s="17">
        <v>-8861.94</v>
      </c>
      <c r="E45" s="17">
        <v>-5463.87</v>
      </c>
      <c r="F45" s="17">
        <v>-5493.81</v>
      </c>
      <c r="G45" s="17">
        <v>-5987.8</v>
      </c>
      <c r="H45" s="17">
        <v>-5433.93</v>
      </c>
      <c r="I45" s="17">
        <v>-7634.44</v>
      </c>
      <c r="J45" s="17">
        <v>-2664.57</v>
      </c>
      <c r="K45" s="17">
        <f>SUM(B45:J45)</f>
        <v>-56345.200000000004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1588739.4399999997</v>
      </c>
      <c r="C49" s="27">
        <f>IF(C18+C29+C50&lt;0,0,C18+C29+C50)</f>
        <v>1589640.9400000002</v>
      </c>
      <c r="D49" s="27">
        <f>IF(D18+D29+D50&lt;0,0,D18+D29+D50)</f>
        <v>572794.4800000002</v>
      </c>
      <c r="E49" s="27">
        <f>IF(E18+E29+E50&lt;0,0,E18+E29+E50)</f>
        <v>1089540.1200000003</v>
      </c>
      <c r="F49" s="27">
        <f>IF(F18+F29+F50&lt;0,0,F18+F29+F50)</f>
        <v>1212849.8900000001</v>
      </c>
      <c r="G49" s="27">
        <f>IF(G18+G29+G50&lt;0,0,G18+G29+G50)</f>
        <v>1205087.79</v>
      </c>
      <c r="H49" s="27">
        <f>IF(H18+H29+H50&lt;0,0,H18+H29+H50)</f>
        <v>320360.19999999995</v>
      </c>
      <c r="I49" s="27">
        <f>IF(I18+I29+I50&lt;0,0,I18+I29+I50)</f>
        <v>1655463.8</v>
      </c>
      <c r="J49" s="27">
        <f>IF(J18+J29+J50&lt;0,0,J18+J29+J50)</f>
        <v>154880.77000000008</v>
      </c>
      <c r="K49" s="20">
        <f>SUM(B49:J49)</f>
        <v>9389357.430000002</v>
      </c>
      <c r="L49" s="55"/>
    </row>
    <row r="50" spans="1:13" ht="16.5" customHeight="1">
      <c r="A50" s="18" t="s">
        <v>7</v>
      </c>
      <c r="B50" s="17">
        <v>-16029.800000000017</v>
      </c>
      <c r="C50" s="17">
        <v>0</v>
      </c>
      <c r="D50" s="17">
        <v>0</v>
      </c>
      <c r="E50" s="17">
        <v>-55492.28999999999</v>
      </c>
      <c r="F50" s="17">
        <v>0</v>
      </c>
      <c r="G50" s="17">
        <v>-54159.920000000006</v>
      </c>
      <c r="H50" s="17">
        <v>0</v>
      </c>
      <c r="I50" s="17">
        <v>0</v>
      </c>
      <c r="J50" s="17">
        <v>0</v>
      </c>
      <c r="K50" s="17">
        <f>SUM(B50:J50)</f>
        <v>-125682.01000000001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1588739.44</v>
      </c>
      <c r="C55" s="10">
        <f t="shared" si="11"/>
        <v>1589640.94</v>
      </c>
      <c r="D55" s="10">
        <f t="shared" si="11"/>
        <v>572794.48</v>
      </c>
      <c r="E55" s="10">
        <f t="shared" si="11"/>
        <v>1089540.12</v>
      </c>
      <c r="F55" s="10">
        <f t="shared" si="11"/>
        <v>1212849.89</v>
      </c>
      <c r="G55" s="10">
        <f t="shared" si="11"/>
        <v>1205087.8</v>
      </c>
      <c r="H55" s="10">
        <f t="shared" si="11"/>
        <v>320360.21</v>
      </c>
      <c r="I55" s="10">
        <f>SUM(I56:I68)</f>
        <v>1655463.8</v>
      </c>
      <c r="J55" s="10">
        <f t="shared" si="11"/>
        <v>154880.77</v>
      </c>
      <c r="K55" s="5">
        <f>SUM(K56:K68)</f>
        <v>9389357.45</v>
      </c>
      <c r="L55" s="9"/>
    </row>
    <row r="56" spans="1:11" ht="16.5" customHeight="1">
      <c r="A56" s="7" t="s">
        <v>57</v>
      </c>
      <c r="B56" s="8">
        <v>1388876.02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1388876.02</v>
      </c>
    </row>
    <row r="57" spans="1:11" ht="16.5" customHeight="1">
      <c r="A57" s="7" t="s">
        <v>58</v>
      </c>
      <c r="B57" s="8">
        <v>199863.42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199863.42</v>
      </c>
    </row>
    <row r="58" spans="1:11" ht="16.5" customHeight="1">
      <c r="A58" s="7" t="s">
        <v>4</v>
      </c>
      <c r="B58" s="6">
        <v>0</v>
      </c>
      <c r="C58" s="8">
        <v>1589640.94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1589640.94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572794.48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572794.48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1089540.12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1089540.12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1212849.89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1212849.89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1205087.8</v>
      </c>
      <c r="H62" s="6">
        <v>0</v>
      </c>
      <c r="I62" s="6">
        <v>0</v>
      </c>
      <c r="J62" s="6">
        <v>0</v>
      </c>
      <c r="K62" s="5">
        <f t="shared" si="12"/>
        <v>1205087.8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320360.21</v>
      </c>
      <c r="I63" s="6">
        <v>0</v>
      </c>
      <c r="J63" s="6">
        <v>0</v>
      </c>
      <c r="K63" s="5">
        <f t="shared" si="12"/>
        <v>320360.21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608548.49</v>
      </c>
      <c r="J65" s="6">
        <v>0</v>
      </c>
      <c r="K65" s="5">
        <f t="shared" si="12"/>
        <v>608548.49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1046915.31</v>
      </c>
      <c r="J66" s="6">
        <v>0</v>
      </c>
      <c r="K66" s="5">
        <f t="shared" si="12"/>
        <v>1046915.31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154880.77</v>
      </c>
      <c r="K67" s="5">
        <f t="shared" si="12"/>
        <v>154880.77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2022-07-07T18:50:58Z</dcterms:modified>
  <cp:category/>
  <cp:version/>
  <cp:contentType/>
  <cp:contentStatus/>
</cp:coreProperties>
</file>